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3064" windowHeight="4836"/>
  </bookViews>
  <sheets>
    <sheet name="Morisset to Newcastle - Revised" sheetId="4" r:id="rId1"/>
  </sheets>
  <definedNames>
    <definedName name="_xlnm.Print_Area" localSheetId="0">'Morisset to Newcastle - Revised'!$A$1:$L$60</definedName>
  </definedNames>
  <calcPr calcId="145621"/>
</workbook>
</file>

<file path=xl/calcChain.xml><?xml version="1.0" encoding="utf-8"?>
<calcChain xmlns="http://schemas.openxmlformats.org/spreadsheetml/2006/main">
  <c r="K40" i="4" l="1"/>
  <c r="K41" i="4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L51" i="4"/>
  <c r="L41" i="4"/>
  <c r="L49" i="4"/>
  <c r="L50" i="4"/>
  <c r="L40" i="4"/>
  <c r="L42" i="4"/>
  <c r="L43" i="4" s="1"/>
  <c r="L44" i="4" s="1"/>
  <c r="L45" i="4" s="1"/>
  <c r="L46" i="4" s="1"/>
  <c r="L47" i="4" s="1"/>
  <c r="L48" i="4" s="1"/>
  <c r="I40" i="4"/>
  <c r="G40" i="4"/>
  <c r="E40" i="4"/>
  <c r="C40" i="4"/>
  <c r="J40" i="4"/>
  <c r="H40" i="4"/>
  <c r="F40" i="4"/>
  <c r="D40" i="4"/>
  <c r="B40" i="4"/>
  <c r="L14" i="4"/>
  <c r="L15" i="4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K25" i="4"/>
  <c r="K22" i="4" s="1"/>
  <c r="K18" i="4" s="1"/>
  <c r="K15" i="4" s="1"/>
  <c r="K14" i="4" s="1"/>
  <c r="K13" i="4" s="1"/>
  <c r="I25" i="4"/>
  <c r="I22" i="4" s="1"/>
  <c r="I18" i="4" s="1"/>
  <c r="I15" i="4" s="1"/>
  <c r="I14" i="4" s="1"/>
  <c r="I13" i="4" s="1"/>
  <c r="G25" i="4"/>
  <c r="G22" i="4" s="1"/>
  <c r="G18" i="4" s="1"/>
  <c r="G15" i="4" s="1"/>
  <c r="G14" i="4" s="1"/>
  <c r="G13" i="4" s="1"/>
  <c r="E25" i="4"/>
  <c r="E22" i="4" s="1"/>
  <c r="E18" i="4" s="1"/>
  <c r="E15" i="4" s="1"/>
  <c r="E14" i="4" s="1"/>
  <c r="E13" i="4" s="1"/>
  <c r="C14" i="4"/>
  <c r="C15" i="4"/>
  <c r="C18" i="4"/>
  <c r="C22" i="4"/>
  <c r="C25" i="4"/>
  <c r="B25" i="4"/>
  <c r="J25" i="4"/>
  <c r="J24" i="4" s="1"/>
  <c r="J23" i="4" s="1"/>
  <c r="J22" i="4" s="1"/>
  <c r="J21" i="4" s="1"/>
  <c r="J20" i="4" s="1"/>
  <c r="J19" i="4" s="1"/>
  <c r="J18" i="4" s="1"/>
  <c r="J17" i="4" s="1"/>
  <c r="J16" i="4" s="1"/>
  <c r="J15" i="4" s="1"/>
  <c r="J14" i="4" s="1"/>
  <c r="J13" i="4" s="1"/>
  <c r="H25" i="4"/>
  <c r="H24" i="4" s="1"/>
  <c r="H23" i="4" s="1"/>
  <c r="H22" i="4" s="1"/>
  <c r="H21" i="4" s="1"/>
  <c r="H20" i="4" s="1"/>
  <c r="H19" i="4" s="1"/>
  <c r="H18" i="4" s="1"/>
  <c r="H17" i="4" s="1"/>
  <c r="H16" i="4" s="1"/>
  <c r="H15" i="4" s="1"/>
  <c r="H14" i="4" s="1"/>
  <c r="H13" i="4" s="1"/>
  <c r="F25" i="4"/>
  <c r="F24" i="4"/>
  <c r="F23" i="4" s="1"/>
  <c r="F22" i="4" s="1"/>
  <c r="F21" i="4" s="1"/>
  <c r="F20" i="4" s="1"/>
  <c r="F19" i="4" s="1"/>
  <c r="F18" i="4" s="1"/>
  <c r="F17" i="4" s="1"/>
  <c r="F16" i="4" s="1"/>
  <c r="F15" i="4" s="1"/>
  <c r="F14" i="4" s="1"/>
  <c r="F13" i="4" s="1"/>
  <c r="D25" i="4"/>
  <c r="D24" i="4"/>
  <c r="D23" i="4" s="1"/>
  <c r="D22" i="4" s="1"/>
  <c r="D21" i="4" s="1"/>
  <c r="D20" i="4" s="1"/>
  <c r="D19" i="4" s="1"/>
  <c r="D18" i="4" s="1"/>
  <c r="D17" i="4" s="1"/>
  <c r="D16" i="4" s="1"/>
  <c r="D15" i="4" s="1"/>
  <c r="D14" i="4" s="1"/>
  <c r="D13" i="4" s="1"/>
  <c r="B24" i="4"/>
  <c r="B23" i="4" s="1"/>
  <c r="B22" i="4" s="1"/>
  <c r="B21" i="4" s="1"/>
  <c r="B20" i="4" s="1"/>
  <c r="L52" i="4" l="1"/>
  <c r="C13" i="4"/>
  <c r="B19" i="4"/>
  <c r="B18" i="4" s="1"/>
  <c r="B17" i="4" s="1"/>
  <c r="B16" i="4" s="1"/>
  <c r="B15" i="4" s="1"/>
  <c r="B14" i="4" s="1"/>
  <c r="B13" i="4" s="1"/>
  <c r="J43" i="4" l="1"/>
  <c r="J47" i="4" s="1"/>
  <c r="J50" i="4" s="1"/>
  <c r="J51" i="4" s="1"/>
  <c r="J52" i="4" s="1"/>
  <c r="H43" i="4"/>
  <c r="H47" i="4" s="1"/>
  <c r="H50" i="4" s="1"/>
  <c r="H51" i="4" s="1"/>
  <c r="H52" i="4" s="1"/>
  <c r="F43" i="4"/>
  <c r="F47" i="4" s="1"/>
  <c r="F50" i="4" s="1"/>
  <c r="F51" i="4" s="1"/>
  <c r="F52" i="4" s="1"/>
  <c r="D43" i="4"/>
  <c r="D47" i="4" s="1"/>
  <c r="D50" i="4" s="1"/>
  <c r="D51" i="4" s="1"/>
  <c r="D52" i="4" s="1"/>
  <c r="B43" i="4"/>
  <c r="B47" i="4" s="1"/>
  <c r="B50" i="4" s="1"/>
  <c r="B51" i="4" s="1"/>
  <c r="B52" i="4" s="1"/>
  <c r="I41" i="4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G41" i="4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E41" i="4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C41" i="4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</calcChain>
</file>

<file path=xl/sharedStrings.xml><?xml version="1.0" encoding="utf-8"?>
<sst xmlns="http://schemas.openxmlformats.org/spreadsheetml/2006/main" count="216" uniqueCount="59">
  <si>
    <t>Run Number</t>
  </si>
  <si>
    <t>Train Arrival</t>
  </si>
  <si>
    <t>Quantity</t>
  </si>
  <si>
    <t>Vehicle Type</t>
  </si>
  <si>
    <t>Hamilton</t>
  </si>
  <si>
    <t>Broadmeadow</t>
  </si>
  <si>
    <t>Cardiff</t>
  </si>
  <si>
    <t>Cockle Creek</t>
  </si>
  <si>
    <t>Teralba</t>
  </si>
  <si>
    <t>Booragul</t>
  </si>
  <si>
    <t>Fassifern</t>
  </si>
  <si>
    <t>Awaba</t>
  </si>
  <si>
    <t>Dora Creek</t>
  </si>
  <si>
    <t>NEWCASTLE</t>
  </si>
  <si>
    <t>Kotara</t>
  </si>
  <si>
    <t>Adamstown</t>
  </si>
  <si>
    <t>Towards Newcastle</t>
  </si>
  <si>
    <t>Central Coast &amp; Newcastle Line
Morisset to Newcastle</t>
  </si>
  <si>
    <t>Towards Morisset</t>
  </si>
  <si>
    <t>MORISSET</t>
  </si>
  <si>
    <t>Route 31CN : Morisset All to Newcastle and return</t>
  </si>
  <si>
    <t>Route 32CN : Morisset Limited stops to Newcastle and return</t>
  </si>
  <si>
    <t>-</t>
  </si>
  <si>
    <t>Hunter Train Depart HAMILTON</t>
  </si>
  <si>
    <t>Hunter Train Arrive HAMILTON</t>
  </si>
  <si>
    <t>Route 31CN : Newcastle All to Morisset and return</t>
  </si>
  <si>
    <t>Route 32CN : Newcastle Limited stops to Morisset and return</t>
  </si>
  <si>
    <t>31CN</t>
  </si>
  <si>
    <t>32CN</t>
  </si>
  <si>
    <t>Train Destination</t>
  </si>
  <si>
    <t>Train Depart</t>
  </si>
  <si>
    <t>SYD</t>
  </si>
  <si>
    <t>GOS</t>
  </si>
  <si>
    <t>Route</t>
  </si>
  <si>
    <t>CONNECT</t>
  </si>
  <si>
    <t>NO</t>
  </si>
  <si>
    <t>W/C Low Floor</t>
  </si>
  <si>
    <t>N183</t>
  </si>
  <si>
    <t>N187</t>
  </si>
  <si>
    <t>N191</t>
  </si>
  <si>
    <t>213L</t>
  </si>
  <si>
    <t>N195</t>
  </si>
  <si>
    <t>248G</t>
  </si>
  <si>
    <t>V789</t>
  </si>
  <si>
    <t>V793</t>
  </si>
  <si>
    <t>V797</t>
  </si>
  <si>
    <t>V603</t>
  </si>
  <si>
    <t>V772</t>
  </si>
  <si>
    <t>V776</t>
  </si>
  <si>
    <t>V778</t>
  </si>
  <si>
    <t>V682</t>
  </si>
  <si>
    <t>V784</t>
  </si>
  <si>
    <t>V788</t>
  </si>
  <si>
    <t>290F</t>
  </si>
  <si>
    <t>282L</t>
  </si>
  <si>
    <t>N190</t>
  </si>
  <si>
    <t>224L</t>
  </si>
  <si>
    <t>N095</t>
  </si>
  <si>
    <t>4 Weeknights - Monday 2nd,  Tuesday 3rd, Wednesday 4th and Thursday 5th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</si>
</sst>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 tint="0.34998626667073579"/>
      <name val="Arial"/>
      <family val="2"/>
    </font>
    <font>
      <b/>
      <sz val="14"/>
      <color rgb="FFFF0000"/>
      <name val="Arial"/>
      <family val="2"/>
    </font>
    <font>
      <b/>
      <sz val="18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8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8" fontId="3" fillId="0" borderId="3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8" fontId="2" fillId="0" borderId="2" xfId="0" applyNumberFormat="1" applyFont="1" applyFill="1" applyBorder="1" applyAlignment="1">
      <alignment horizontal="center" vertical="center"/>
    </xf>
    <xf numFmtId="18" fontId="3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8" fontId="3" fillId="0" borderId="0" xfId="0" applyNumberFormat="1" applyFont="1" applyFill="1" applyBorder="1" applyAlignment="1">
      <alignment horizontal="center" vertical="center"/>
    </xf>
    <xf numFmtId="18" fontId="3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8" fontId="3" fillId="0" borderId="1" xfId="0" applyNumberFormat="1" applyFont="1" applyFill="1" applyBorder="1" applyAlignment="1">
      <alignment horizontal="center" vertical="center"/>
    </xf>
    <xf numFmtId="18" fontId="3" fillId="2" borderId="1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72"/>
  <sheetViews>
    <sheetView showGridLines="0" tabSelected="1" view="pageBreakPreview" zoomScale="60" zoomScaleNormal="55" workbookViewId="0">
      <selection activeCell="I27" sqref="I27"/>
    </sheetView>
  </sheetViews>
  <sheetFormatPr defaultColWidth="9.109375" defaultRowHeight="13.8" x14ac:dyDescent="0.25"/>
  <cols>
    <col min="1" max="1" width="39.109375" style="2" customWidth="1"/>
    <col min="2" max="6" width="15.5546875" style="2" customWidth="1"/>
    <col min="7" max="13" width="15.5546875" style="1" customWidth="1"/>
    <col min="14" max="14" width="2.77734375" style="1" customWidth="1"/>
    <col min="15" max="15" width="20" style="2" customWidth="1"/>
    <col min="16" max="17" width="13.77734375" style="1" customWidth="1"/>
    <col min="18" max="19" width="15" style="1" customWidth="1"/>
    <col min="20" max="23" width="15.21875" style="1" customWidth="1"/>
    <col min="24" max="16384" width="9.109375" style="1"/>
  </cols>
  <sheetData>
    <row r="1" spans="1:24" ht="70.5" customHeight="1" x14ac:dyDescent="0.25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"/>
      <c r="N1" s="3"/>
      <c r="O1" s="5"/>
      <c r="P1" s="3"/>
      <c r="Q1" s="3"/>
      <c r="R1" s="3"/>
    </row>
    <row r="2" spans="1:24" s="3" customFormat="1" ht="30" customHeight="1" x14ac:dyDescent="0.25">
      <c r="A2" s="31" t="s">
        <v>58</v>
      </c>
      <c r="B2" s="32"/>
      <c r="C2" s="32"/>
      <c r="D2" s="32"/>
      <c r="E2" s="32"/>
      <c r="F2" s="32"/>
      <c r="G2" s="33"/>
      <c r="H2" s="33"/>
      <c r="I2" s="33"/>
      <c r="J2" s="33"/>
      <c r="K2" s="33"/>
      <c r="L2" s="33"/>
      <c r="O2" s="5"/>
    </row>
    <row r="3" spans="1:24" s="3" customFormat="1" ht="30" customHeight="1" x14ac:dyDescent="0.25">
      <c r="A3" s="4"/>
      <c r="B3" s="4"/>
      <c r="C3" s="4"/>
      <c r="D3" s="4"/>
      <c r="E3" s="4"/>
      <c r="F3" s="4"/>
      <c r="O3" s="5"/>
    </row>
    <row r="4" spans="1:24" s="3" customFormat="1" ht="30" customHeight="1" x14ac:dyDescent="0.25">
      <c r="A4" s="4" t="s">
        <v>25</v>
      </c>
      <c r="B4" s="4"/>
      <c r="C4" s="4"/>
      <c r="D4" s="4"/>
      <c r="E4" s="4"/>
      <c r="F4" s="4"/>
      <c r="L4" s="21"/>
      <c r="O4" s="2"/>
      <c r="P4" s="1"/>
      <c r="Q4" s="1"/>
      <c r="R4" s="1"/>
      <c r="S4" s="1"/>
      <c r="T4" s="1"/>
      <c r="U4" s="1"/>
    </row>
    <row r="5" spans="1:24" s="3" customFormat="1" ht="30" customHeight="1" x14ac:dyDescent="0.25">
      <c r="A5" s="4" t="s">
        <v>26</v>
      </c>
      <c r="B5" s="4"/>
      <c r="C5" s="4"/>
      <c r="D5" s="4"/>
      <c r="E5" s="4"/>
      <c r="F5" s="4"/>
      <c r="L5" s="21"/>
      <c r="O5" s="2"/>
      <c r="P5" s="1"/>
      <c r="Q5" s="1"/>
      <c r="R5" s="1"/>
      <c r="S5" s="1"/>
      <c r="T5" s="1"/>
      <c r="U5" s="1"/>
    </row>
    <row r="6" spans="1:24" s="12" customFormat="1" ht="20.100000000000001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  <c r="P6" s="1"/>
      <c r="Q6" s="1"/>
      <c r="R6" s="1"/>
      <c r="S6" s="1"/>
      <c r="T6" s="1"/>
      <c r="U6" s="1"/>
      <c r="V6" s="3"/>
      <c r="W6" s="3"/>
      <c r="X6" s="3"/>
    </row>
    <row r="7" spans="1:24" s="3" customFormat="1" ht="17.100000000000001" customHeight="1" x14ac:dyDescent="0.25">
      <c r="A7" s="14" t="s">
        <v>18</v>
      </c>
      <c r="B7" s="14"/>
      <c r="C7" s="14"/>
      <c r="D7" s="14"/>
      <c r="E7" s="11"/>
      <c r="F7" s="11"/>
      <c r="G7" s="6"/>
      <c r="H7" s="6"/>
      <c r="I7" s="6"/>
      <c r="J7" s="6"/>
      <c r="K7" s="6"/>
      <c r="O7" s="2"/>
      <c r="P7" s="1"/>
      <c r="Q7" s="1"/>
      <c r="R7" s="1"/>
      <c r="S7" s="1"/>
      <c r="T7" s="1"/>
      <c r="U7" s="1"/>
      <c r="X7" s="12"/>
    </row>
    <row r="8" spans="1:24" s="3" customFormat="1" ht="20.100000000000001" customHeight="1" x14ac:dyDescent="0.25">
      <c r="A8" s="10" t="s">
        <v>33</v>
      </c>
      <c r="B8" s="27" t="s">
        <v>27</v>
      </c>
      <c r="C8" s="27" t="s">
        <v>28</v>
      </c>
      <c r="D8" s="27" t="s">
        <v>27</v>
      </c>
      <c r="E8" s="27" t="s">
        <v>28</v>
      </c>
      <c r="F8" s="27" t="s">
        <v>27</v>
      </c>
      <c r="G8" s="27" t="s">
        <v>28</v>
      </c>
      <c r="H8" s="27" t="s">
        <v>27</v>
      </c>
      <c r="I8" s="27" t="s">
        <v>28</v>
      </c>
      <c r="J8" s="27" t="s">
        <v>27</v>
      </c>
      <c r="K8" s="27" t="s">
        <v>28</v>
      </c>
      <c r="L8" s="27" t="s">
        <v>27</v>
      </c>
      <c r="O8" s="2"/>
      <c r="P8" s="1"/>
      <c r="Q8" s="1"/>
      <c r="R8" s="1"/>
      <c r="S8" s="1"/>
      <c r="T8" s="1"/>
      <c r="U8" s="1"/>
    </row>
    <row r="9" spans="1:24" s="3" customFormat="1" ht="20.100000000000001" customHeight="1" x14ac:dyDescent="0.25">
      <c r="A9" s="8" t="s">
        <v>3</v>
      </c>
      <c r="B9" s="24" t="s">
        <v>36</v>
      </c>
      <c r="C9" s="24" t="s">
        <v>36</v>
      </c>
      <c r="D9" s="24" t="s">
        <v>36</v>
      </c>
      <c r="E9" s="24" t="s">
        <v>36</v>
      </c>
      <c r="F9" s="24" t="s">
        <v>36</v>
      </c>
      <c r="G9" s="24" t="s">
        <v>36</v>
      </c>
      <c r="H9" s="24" t="s">
        <v>36</v>
      </c>
      <c r="I9" s="24" t="s">
        <v>36</v>
      </c>
      <c r="J9" s="24" t="s">
        <v>36</v>
      </c>
      <c r="K9" s="24" t="s">
        <v>36</v>
      </c>
      <c r="L9" s="24" t="s">
        <v>36</v>
      </c>
      <c r="O9" s="2"/>
      <c r="P9" s="1"/>
      <c r="Q9" s="1"/>
      <c r="R9" s="1"/>
      <c r="S9" s="1"/>
      <c r="T9" s="1"/>
      <c r="U9" s="1"/>
    </row>
    <row r="10" spans="1:24" s="3" customFormat="1" ht="20.100000000000001" customHeight="1" x14ac:dyDescent="0.25">
      <c r="A10" s="15" t="s">
        <v>2</v>
      </c>
      <c r="B10" s="16">
        <v>1</v>
      </c>
      <c r="C10" s="16">
        <v>1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O10" s="2"/>
      <c r="P10" s="1"/>
      <c r="Q10" s="1"/>
      <c r="R10" s="1"/>
      <c r="S10" s="1"/>
      <c r="T10" s="1"/>
      <c r="U10" s="1"/>
    </row>
    <row r="11" spans="1:24" s="3" customFormat="1" ht="20.100000000000001" customHeight="1" x14ac:dyDescent="0.25">
      <c r="A11" s="10" t="s">
        <v>0</v>
      </c>
      <c r="B11" s="27"/>
      <c r="C11" s="19" t="s">
        <v>47</v>
      </c>
      <c r="D11" s="19"/>
      <c r="E11" s="19" t="s">
        <v>48</v>
      </c>
      <c r="F11" s="19" t="s">
        <v>49</v>
      </c>
      <c r="G11" s="19"/>
      <c r="H11" s="19" t="s">
        <v>50</v>
      </c>
      <c r="I11" s="19"/>
      <c r="J11" s="19" t="s">
        <v>51</v>
      </c>
      <c r="K11" s="19"/>
      <c r="L11" s="19" t="s">
        <v>52</v>
      </c>
      <c r="O11" s="2"/>
      <c r="P11" s="1"/>
      <c r="Q11" s="1"/>
      <c r="R11" s="1"/>
      <c r="S11" s="1"/>
      <c r="T11" s="1"/>
      <c r="U11" s="1"/>
    </row>
    <row r="12" spans="1:24" s="3" customFormat="1" ht="20.100000000000001" customHeight="1" x14ac:dyDescent="0.25">
      <c r="A12" s="9" t="s">
        <v>24</v>
      </c>
      <c r="B12" s="26"/>
      <c r="C12" s="20">
        <v>0.84305555555555556</v>
      </c>
      <c r="D12" s="20"/>
      <c r="E12" s="20">
        <v>0.8847222222222223</v>
      </c>
      <c r="F12" s="20">
        <v>0.90347222222222223</v>
      </c>
      <c r="G12" s="20"/>
      <c r="H12" s="20">
        <v>0.94513888888888886</v>
      </c>
      <c r="I12" s="20"/>
      <c r="J12" s="20">
        <v>0.96875</v>
      </c>
      <c r="K12" s="20"/>
      <c r="L12" s="20">
        <v>9.7222222222222224E-3</v>
      </c>
      <c r="O12" s="2"/>
      <c r="P12" s="1"/>
      <c r="Q12" s="1"/>
      <c r="R12" s="1"/>
      <c r="S12" s="1"/>
      <c r="T12" s="1"/>
      <c r="U12" s="1"/>
    </row>
    <row r="13" spans="1:24" s="3" customFormat="1" ht="20.100000000000001" customHeight="1" x14ac:dyDescent="0.25">
      <c r="A13" s="13" t="s">
        <v>13</v>
      </c>
      <c r="B13" s="7">
        <f t="shared" ref="B13:K13" si="0">MOD(B14-TIME(0,4,0),1)</f>
        <v>0.83472222222222248</v>
      </c>
      <c r="C13" s="7">
        <f t="shared" si="0"/>
        <v>0.84583333333333333</v>
      </c>
      <c r="D13" s="7">
        <f t="shared" si="0"/>
        <v>0.87708333333333355</v>
      </c>
      <c r="E13" s="7">
        <f t="shared" si="0"/>
        <v>0.8881944444444444</v>
      </c>
      <c r="F13" s="7">
        <f t="shared" si="0"/>
        <v>0.91180555555555576</v>
      </c>
      <c r="G13" s="7">
        <f t="shared" si="0"/>
        <v>0.92291666666666661</v>
      </c>
      <c r="H13" s="7">
        <f t="shared" si="0"/>
        <v>0.95138888888888906</v>
      </c>
      <c r="I13" s="7">
        <f t="shared" si="0"/>
        <v>0.96250000000000002</v>
      </c>
      <c r="J13" s="7">
        <f t="shared" si="0"/>
        <v>0.9868055555555556</v>
      </c>
      <c r="K13" s="7">
        <f t="shared" si="0"/>
        <v>0.99791666666666667</v>
      </c>
      <c r="L13" s="22">
        <v>1.8055555555555557E-2</v>
      </c>
      <c r="O13" s="2"/>
      <c r="P13" s="1"/>
      <c r="Q13" s="1"/>
      <c r="R13" s="1"/>
      <c r="S13" s="1"/>
      <c r="T13" s="1"/>
      <c r="U13" s="1"/>
    </row>
    <row r="14" spans="1:24" s="3" customFormat="1" ht="20.100000000000001" customHeight="1" x14ac:dyDescent="0.25">
      <c r="A14" s="8" t="s">
        <v>4</v>
      </c>
      <c r="B14" s="7">
        <f>MOD(B15-TIME(0,4,0),1)</f>
        <v>0.83750000000000024</v>
      </c>
      <c r="C14" s="7">
        <f>MOD(C15-TIME(0,5,0),1)</f>
        <v>0.84861111111111109</v>
      </c>
      <c r="D14" s="7">
        <f>MOD(D15-TIME(0,4,0),1)</f>
        <v>0.87986111111111132</v>
      </c>
      <c r="E14" s="7">
        <f>MOD(E15-TIME(0,5,0),1)</f>
        <v>0.89097222222222217</v>
      </c>
      <c r="F14" s="7">
        <f>MOD(F15-TIME(0,4,0),1)</f>
        <v>0.91458333333333353</v>
      </c>
      <c r="G14" s="7">
        <f>MOD(G15-TIME(0,5,0),1)</f>
        <v>0.92569444444444438</v>
      </c>
      <c r="H14" s="7">
        <f>MOD(H15-TIME(0,4,0),1)</f>
        <v>0.95416666666666683</v>
      </c>
      <c r="I14" s="7">
        <f>MOD(I15-TIME(0,5,0),1)</f>
        <v>0.96527777777777779</v>
      </c>
      <c r="J14" s="7">
        <f>MOD(J15-TIME(0,4,0),1)</f>
        <v>0.98958333333333337</v>
      </c>
      <c r="K14" s="7">
        <f>MOD(K15-TIME(0,5,0),1)</f>
        <v>6.9444444444443851E-4</v>
      </c>
      <c r="L14" s="7">
        <f t="shared" ref="L14" si="1">MOD(L13+TIME(0,4,0),1)</f>
        <v>2.0833333333333336E-2</v>
      </c>
      <c r="O14" s="2"/>
      <c r="P14" s="1"/>
      <c r="Q14" s="1"/>
      <c r="R14" s="1"/>
      <c r="S14" s="1"/>
      <c r="T14" s="1"/>
      <c r="U14" s="1"/>
    </row>
    <row r="15" spans="1:24" s="3" customFormat="1" ht="20.100000000000001" customHeight="1" x14ac:dyDescent="0.25">
      <c r="A15" s="8" t="s">
        <v>5</v>
      </c>
      <c r="B15" s="7">
        <f>MOD(B16-TIME(0,5,0),1)</f>
        <v>0.84027777777777801</v>
      </c>
      <c r="C15" s="7">
        <f>MOD(C18-TIME(0,13,0),1)</f>
        <v>0.8520833333333333</v>
      </c>
      <c r="D15" s="7">
        <f>MOD(D16-TIME(0,5,0),1)</f>
        <v>0.88263888888888908</v>
      </c>
      <c r="E15" s="7">
        <f>MOD(E18-TIME(0,13,0),1)</f>
        <v>0.89444444444444438</v>
      </c>
      <c r="F15" s="7">
        <f>MOD(F16-TIME(0,5,0),1)</f>
        <v>0.91736111111111129</v>
      </c>
      <c r="G15" s="7">
        <f>MOD(G18-TIME(0,13,0),1)</f>
        <v>0.92916666666666659</v>
      </c>
      <c r="H15" s="7">
        <f>MOD(H16-TIME(0,5,0),1)</f>
        <v>0.9569444444444446</v>
      </c>
      <c r="I15" s="7">
        <f>MOD(I18-TIME(0,13,0),1)</f>
        <v>0.96875</v>
      </c>
      <c r="J15" s="7">
        <f>MOD(J16-TIME(0,5,0),1)</f>
        <v>0.99236111111111114</v>
      </c>
      <c r="K15" s="7">
        <f>MOD(K18-TIME(0,13,0),1)</f>
        <v>4.1666666666666605E-3</v>
      </c>
      <c r="L15" s="7">
        <f>MOD(L14+TIME(0,4,0),1)</f>
        <v>2.3611111111111114E-2</v>
      </c>
      <c r="O15" s="2"/>
      <c r="P15" s="1"/>
      <c r="Q15" s="1"/>
      <c r="R15" s="1"/>
      <c r="S15" s="1"/>
      <c r="T15" s="1"/>
      <c r="U15" s="1"/>
    </row>
    <row r="16" spans="1:24" s="3" customFormat="1" ht="20.100000000000001" customHeight="1" x14ac:dyDescent="0.25">
      <c r="A16" s="8" t="s">
        <v>15</v>
      </c>
      <c r="B16" s="7">
        <f>MOD(B17-TIME(0,5,0),1)</f>
        <v>0.84375000000000022</v>
      </c>
      <c r="C16" s="7" t="s">
        <v>22</v>
      </c>
      <c r="D16" s="7">
        <f>MOD(D17-TIME(0,5,0),1)</f>
        <v>0.88611111111111129</v>
      </c>
      <c r="E16" s="7" t="s">
        <v>22</v>
      </c>
      <c r="F16" s="7">
        <f>MOD(F17-TIME(0,5,0),1)</f>
        <v>0.9208333333333335</v>
      </c>
      <c r="G16" s="7" t="s">
        <v>22</v>
      </c>
      <c r="H16" s="7">
        <f>MOD(H17-TIME(0,5,0),1)</f>
        <v>0.96041666666666681</v>
      </c>
      <c r="I16" s="7" t="s">
        <v>22</v>
      </c>
      <c r="J16" s="7">
        <f>MOD(J17-TIME(0,5,0),1)</f>
        <v>0.99583333333333335</v>
      </c>
      <c r="K16" s="7" t="s">
        <v>22</v>
      </c>
      <c r="L16" s="7">
        <f>MOD(L15+TIME(0,5,0),1)</f>
        <v>2.7083333333333334E-2</v>
      </c>
      <c r="O16" s="2"/>
      <c r="P16" s="1"/>
      <c r="Q16" s="1"/>
      <c r="R16" s="1"/>
      <c r="S16" s="1"/>
      <c r="T16" s="1"/>
      <c r="U16" s="1"/>
    </row>
    <row r="17" spans="1:24" s="3" customFormat="1" ht="20.100000000000001" customHeight="1" x14ac:dyDescent="0.25">
      <c r="A17" s="8" t="s">
        <v>14</v>
      </c>
      <c r="B17" s="7">
        <f>MOD(B18-TIME(0,7,0),1)</f>
        <v>0.84722222222222243</v>
      </c>
      <c r="C17" s="7" t="s">
        <v>22</v>
      </c>
      <c r="D17" s="7">
        <f>MOD(D18-TIME(0,7,0),1)</f>
        <v>0.8895833333333335</v>
      </c>
      <c r="E17" s="7" t="s">
        <v>22</v>
      </c>
      <c r="F17" s="7">
        <f>MOD(F18-TIME(0,7,0),1)</f>
        <v>0.92430555555555571</v>
      </c>
      <c r="G17" s="7" t="s">
        <v>22</v>
      </c>
      <c r="H17" s="7">
        <f>MOD(H18-TIME(0,7,0),1)</f>
        <v>0.96388888888888902</v>
      </c>
      <c r="I17" s="7" t="s">
        <v>22</v>
      </c>
      <c r="J17" s="7">
        <f>MOD(J18-TIME(0,7,0),1)</f>
        <v>0.99930555555555556</v>
      </c>
      <c r="K17" s="7" t="s">
        <v>22</v>
      </c>
      <c r="L17" s="7">
        <f t="shared" ref="L17" si="2">MOD(L16+TIME(0,5,0),1)</f>
        <v>3.0555555555555558E-2</v>
      </c>
      <c r="O17" s="2"/>
      <c r="P17" s="1"/>
      <c r="Q17" s="1"/>
      <c r="R17" s="1"/>
      <c r="S17" s="1"/>
      <c r="T17" s="1"/>
      <c r="U17" s="1"/>
    </row>
    <row r="18" spans="1:24" s="3" customFormat="1" ht="20.100000000000001" customHeight="1" x14ac:dyDescent="0.25">
      <c r="A18" s="8" t="s">
        <v>6</v>
      </c>
      <c r="B18" s="7">
        <f>MOD(B19-TIME(0,8,0),1)</f>
        <v>0.85208333333333353</v>
      </c>
      <c r="C18" s="7">
        <f>MOD(C22-TIME(0,23,0),1)</f>
        <v>0.86111111111111105</v>
      </c>
      <c r="D18" s="7">
        <f>MOD(D19-TIME(0,8,0),1)</f>
        <v>0.8944444444444446</v>
      </c>
      <c r="E18" s="7">
        <f>MOD(E22-TIME(0,23,0),1)</f>
        <v>0.90347222222222212</v>
      </c>
      <c r="F18" s="7">
        <f>MOD(F19-TIME(0,8,0),1)</f>
        <v>0.92916666666666681</v>
      </c>
      <c r="G18" s="7">
        <f>MOD(G22-TIME(0,23,0),1)</f>
        <v>0.93819444444444433</v>
      </c>
      <c r="H18" s="7">
        <f>MOD(H19-TIME(0,8,0),1)</f>
        <v>0.96875000000000011</v>
      </c>
      <c r="I18" s="7">
        <f>MOD(I22-TIME(0,23,0),1)</f>
        <v>0.97777777777777775</v>
      </c>
      <c r="J18" s="7">
        <f>MOD(J19-TIME(0,8,0),1)</f>
        <v>4.1666666666666666E-3</v>
      </c>
      <c r="K18" s="7">
        <f>MOD(K22-TIME(0,23,0),1)</f>
        <v>1.3194444444444439E-2</v>
      </c>
      <c r="L18" s="7">
        <f>MOD(L17+TIME(0,7,0),1)</f>
        <v>3.5416666666666666E-2</v>
      </c>
      <c r="O18" s="2"/>
      <c r="P18" s="1"/>
      <c r="Q18" s="1"/>
      <c r="R18" s="1"/>
      <c r="S18" s="1"/>
      <c r="T18" s="1"/>
      <c r="U18" s="1"/>
    </row>
    <row r="19" spans="1:24" s="3" customFormat="1" ht="20.100000000000001" customHeight="1" x14ac:dyDescent="0.25">
      <c r="A19" s="8" t="s">
        <v>7</v>
      </c>
      <c r="B19" s="7">
        <f t="shared" ref="B19:J19" si="3">MOD(B20-TIME(0,6,0),1)</f>
        <v>0.85763888888888906</v>
      </c>
      <c r="C19" s="7" t="s">
        <v>22</v>
      </c>
      <c r="D19" s="7">
        <f t="shared" si="3"/>
        <v>0.90000000000000013</v>
      </c>
      <c r="E19" s="7" t="s">
        <v>22</v>
      </c>
      <c r="F19" s="7">
        <f t="shared" si="3"/>
        <v>0.93472222222222234</v>
      </c>
      <c r="G19" s="7" t="s">
        <v>22</v>
      </c>
      <c r="H19" s="7">
        <f t="shared" si="3"/>
        <v>0.97430555555555565</v>
      </c>
      <c r="I19" s="7" t="s">
        <v>22</v>
      </c>
      <c r="J19" s="7">
        <f t="shared" si="3"/>
        <v>9.7222222222222224E-3</v>
      </c>
      <c r="K19" s="7" t="s">
        <v>22</v>
      </c>
      <c r="L19" s="7">
        <f>MOD(L18+TIME(0,8,0),1)</f>
        <v>4.0972222222222222E-2</v>
      </c>
      <c r="O19" s="2"/>
      <c r="P19" s="1"/>
      <c r="Q19" s="1"/>
      <c r="R19" s="1"/>
      <c r="S19" s="1"/>
      <c r="T19" s="1"/>
      <c r="U19" s="1"/>
    </row>
    <row r="20" spans="1:24" s="3" customFormat="1" ht="20.100000000000001" customHeight="1" x14ac:dyDescent="0.25">
      <c r="A20" s="8" t="s">
        <v>8</v>
      </c>
      <c r="B20" s="7">
        <f>MOD(B21-TIME(0,3,0),1)</f>
        <v>0.86180555555555571</v>
      </c>
      <c r="C20" s="7" t="s">
        <v>22</v>
      </c>
      <c r="D20" s="7">
        <f>MOD(D21-TIME(0,3,0),1)</f>
        <v>0.90416666666666679</v>
      </c>
      <c r="E20" s="7" t="s">
        <v>22</v>
      </c>
      <c r="F20" s="7">
        <f>MOD(F21-TIME(0,3,0),1)</f>
        <v>0.93888888888888899</v>
      </c>
      <c r="G20" s="7" t="s">
        <v>22</v>
      </c>
      <c r="H20" s="7">
        <f>MOD(H21-TIME(0,3,0),1)</f>
        <v>0.9784722222222223</v>
      </c>
      <c r="I20" s="7" t="s">
        <v>22</v>
      </c>
      <c r="J20" s="7">
        <f>MOD(J21-TIME(0,3,0),1)</f>
        <v>1.3888888888888888E-2</v>
      </c>
      <c r="K20" s="7" t="s">
        <v>22</v>
      </c>
      <c r="L20" s="7">
        <f>MOD(L19+TIME(0,6,0),1)</f>
        <v>4.5138888888888888E-2</v>
      </c>
      <c r="O20" s="2"/>
      <c r="P20" s="1"/>
      <c r="Q20" s="1"/>
      <c r="R20" s="1"/>
      <c r="S20" s="1"/>
      <c r="T20" s="1"/>
      <c r="U20" s="1"/>
    </row>
    <row r="21" spans="1:24" s="3" customFormat="1" ht="20.100000000000001" customHeight="1" x14ac:dyDescent="0.25">
      <c r="A21" s="8" t="s">
        <v>9</v>
      </c>
      <c r="B21" s="7">
        <f>MOD(B22-TIME(0,13,0),1)</f>
        <v>0.86388888888888904</v>
      </c>
      <c r="C21" s="7" t="s">
        <v>22</v>
      </c>
      <c r="D21" s="7">
        <f>MOD(D22-TIME(0,13,0),1)</f>
        <v>0.90625000000000011</v>
      </c>
      <c r="E21" s="7" t="s">
        <v>22</v>
      </c>
      <c r="F21" s="7">
        <f>MOD(F22-TIME(0,13,0),1)</f>
        <v>0.94097222222222232</v>
      </c>
      <c r="G21" s="7" t="s">
        <v>22</v>
      </c>
      <c r="H21" s="7">
        <f>MOD(H22-TIME(0,13,0),1)</f>
        <v>0.98055555555555562</v>
      </c>
      <c r="I21" s="7" t="s">
        <v>22</v>
      </c>
      <c r="J21" s="7">
        <f>MOD(J22-TIME(0,13,0),1)</f>
        <v>1.5972222222222221E-2</v>
      </c>
      <c r="K21" s="7" t="s">
        <v>22</v>
      </c>
      <c r="L21" s="7">
        <f>MOD(L20+TIME(0,3,0),1)</f>
        <v>4.7222222222222221E-2</v>
      </c>
      <c r="O21" s="2"/>
      <c r="P21" s="1"/>
      <c r="Q21" s="1"/>
      <c r="R21" s="1"/>
      <c r="S21" s="1"/>
      <c r="T21" s="1"/>
      <c r="U21" s="1"/>
    </row>
    <row r="22" spans="1:24" s="3" customFormat="1" ht="20.100000000000001" customHeight="1" x14ac:dyDescent="0.25">
      <c r="A22" s="8" t="s">
        <v>10</v>
      </c>
      <c r="B22" s="7">
        <f>MOD(B23-TIME(0,11,0),1)</f>
        <v>0.87291666666666679</v>
      </c>
      <c r="C22" s="7">
        <f>MOD(C25-TIME(0,23,0),1)</f>
        <v>0.87708333333333333</v>
      </c>
      <c r="D22" s="7">
        <f>MOD(D23-TIME(0,11,0),1)</f>
        <v>0.91527777777777786</v>
      </c>
      <c r="E22" s="7">
        <f>MOD(E25-TIME(0,23,0),1)</f>
        <v>0.9194444444444444</v>
      </c>
      <c r="F22" s="7">
        <f>MOD(F23-TIME(0,11,0),1)</f>
        <v>0.95000000000000007</v>
      </c>
      <c r="G22" s="7">
        <f>MOD(G25-TIME(0,23,0),1)</f>
        <v>0.95416666666666661</v>
      </c>
      <c r="H22" s="7">
        <f>MOD(H23-TIME(0,11,0),1)</f>
        <v>0.98958333333333337</v>
      </c>
      <c r="I22" s="7">
        <f>MOD(I25-TIME(0,23,0),1)</f>
        <v>0.99375000000000002</v>
      </c>
      <c r="J22" s="7">
        <f>MOD(J23-TIME(0,11,0),1)</f>
        <v>2.5000000000000001E-2</v>
      </c>
      <c r="K22" s="7">
        <f>MOD(K25-TIME(0,23,0),1)</f>
        <v>2.9166666666666664E-2</v>
      </c>
      <c r="L22" s="7">
        <f>MOD(L21+TIME(0,13,0),1)</f>
        <v>5.6250000000000001E-2</v>
      </c>
      <c r="O22" s="2"/>
      <c r="P22" s="1"/>
      <c r="Q22" s="1"/>
      <c r="R22" s="1"/>
      <c r="S22" s="1"/>
      <c r="T22" s="1"/>
      <c r="U22" s="1"/>
    </row>
    <row r="23" spans="1:24" s="3" customFormat="1" ht="20.100000000000001" customHeight="1" x14ac:dyDescent="0.25">
      <c r="A23" s="8" t="s">
        <v>11</v>
      </c>
      <c r="B23" s="7">
        <f>MOD(B24-TIME(0,12,0),1)</f>
        <v>0.88055555555555565</v>
      </c>
      <c r="C23" s="7" t="s">
        <v>22</v>
      </c>
      <c r="D23" s="7">
        <f>MOD(D24-TIME(0,12,0),1)</f>
        <v>0.92291666666666672</v>
      </c>
      <c r="E23" s="7" t="s">
        <v>22</v>
      </c>
      <c r="F23" s="7">
        <f>MOD(F24-TIME(0,12,0),1)</f>
        <v>0.95763888888888893</v>
      </c>
      <c r="G23" s="7" t="s">
        <v>22</v>
      </c>
      <c r="H23" s="7">
        <f>MOD(H24-TIME(0,12,0),1)</f>
        <v>0.99722222222222223</v>
      </c>
      <c r="I23" s="7" t="s">
        <v>22</v>
      </c>
      <c r="J23" s="7">
        <f>MOD(J24-TIME(0,12,0),1)</f>
        <v>3.2638888888888891E-2</v>
      </c>
      <c r="K23" s="7" t="s">
        <v>22</v>
      </c>
      <c r="L23" s="7">
        <f>MOD(L22+TIME(0,11,0),1)</f>
        <v>6.3888888888888884E-2</v>
      </c>
      <c r="O23" s="2"/>
      <c r="P23" s="1"/>
      <c r="Q23" s="1"/>
      <c r="R23" s="1"/>
      <c r="S23" s="1"/>
      <c r="T23" s="1"/>
      <c r="U23" s="1"/>
    </row>
    <row r="24" spans="1:24" s="3" customFormat="1" ht="20.100000000000001" customHeight="1" x14ac:dyDescent="0.25">
      <c r="A24" s="8" t="s">
        <v>12</v>
      </c>
      <c r="B24" s="7">
        <f>MOD(B25-TIME(0,6,0),1)</f>
        <v>0.88888888888888895</v>
      </c>
      <c r="C24" s="7" t="s">
        <v>22</v>
      </c>
      <c r="D24" s="7">
        <f>MOD(D25-TIME(0,6,0),1)</f>
        <v>0.93125000000000002</v>
      </c>
      <c r="E24" s="7" t="s">
        <v>22</v>
      </c>
      <c r="F24" s="7">
        <f>MOD(F25-TIME(0,6,0),1)</f>
        <v>0.96597222222222223</v>
      </c>
      <c r="G24" s="7" t="s">
        <v>22</v>
      </c>
      <c r="H24" s="7">
        <f>MOD(H25-TIME(0,6,0),1)</f>
        <v>5.555555555555554E-3</v>
      </c>
      <c r="I24" s="7" t="s">
        <v>22</v>
      </c>
      <c r="J24" s="7">
        <f>MOD(J25-TIME(0,6,0),1)</f>
        <v>4.0972222222222222E-2</v>
      </c>
      <c r="K24" s="7" t="s">
        <v>22</v>
      </c>
      <c r="L24" s="7">
        <f>MOD(L23+TIME(0,12,0),1)</f>
        <v>7.2222222222222215E-2</v>
      </c>
      <c r="O24" s="2"/>
      <c r="P24" s="1"/>
      <c r="Q24" s="1"/>
      <c r="R24" s="1"/>
      <c r="S24" s="1"/>
      <c r="T24" s="1"/>
      <c r="U24" s="1"/>
    </row>
    <row r="25" spans="1:24" s="3" customFormat="1" ht="20.100000000000001" customHeight="1" x14ac:dyDescent="0.25">
      <c r="A25" s="13" t="s">
        <v>19</v>
      </c>
      <c r="B25" s="7">
        <f t="shared" ref="B25:I25" si="4">MOD(B27-TIME(0,7,0),1)</f>
        <v>0.8930555555555556</v>
      </c>
      <c r="C25" s="7">
        <f t="shared" si="4"/>
        <v>0.8930555555555556</v>
      </c>
      <c r="D25" s="7">
        <f t="shared" si="4"/>
        <v>0.93541666666666667</v>
      </c>
      <c r="E25" s="7">
        <f t="shared" si="4"/>
        <v>0.93541666666666667</v>
      </c>
      <c r="F25" s="7">
        <f t="shared" si="4"/>
        <v>0.97013888888888888</v>
      </c>
      <c r="G25" s="7">
        <f t="shared" si="4"/>
        <v>0.97013888888888888</v>
      </c>
      <c r="H25" s="7">
        <f t="shared" si="4"/>
        <v>9.7222222222222206E-3</v>
      </c>
      <c r="I25" s="7">
        <f t="shared" si="4"/>
        <v>9.7222222222222206E-3</v>
      </c>
      <c r="J25" s="7">
        <f>MOD(J27-TIME(0,11,0),1)</f>
        <v>4.5138888888888888E-2</v>
      </c>
      <c r="K25" s="7">
        <f>MOD(K27-TIME(0,11,0),1)</f>
        <v>4.5138888888888888E-2</v>
      </c>
      <c r="L25" s="7">
        <f>MOD(L24+TIME(0,6,0),1)</f>
        <v>7.6388888888888881E-2</v>
      </c>
      <c r="O25" s="2"/>
      <c r="P25" s="1"/>
      <c r="Q25" s="1"/>
      <c r="R25" s="1"/>
      <c r="S25" s="1"/>
      <c r="T25" s="1"/>
      <c r="U25" s="1"/>
    </row>
    <row r="26" spans="1:24" s="3" customFormat="1" ht="20.100000000000001" customHeight="1" x14ac:dyDescent="0.25">
      <c r="A26" s="10" t="s">
        <v>0</v>
      </c>
      <c r="B26" s="27" t="s">
        <v>53</v>
      </c>
      <c r="C26" s="19" t="s">
        <v>53</v>
      </c>
      <c r="D26" s="19" t="s">
        <v>54</v>
      </c>
      <c r="E26" s="19" t="s">
        <v>54</v>
      </c>
      <c r="F26" s="19" t="s">
        <v>55</v>
      </c>
      <c r="G26" s="19" t="s">
        <v>55</v>
      </c>
      <c r="H26" s="19" t="s">
        <v>56</v>
      </c>
      <c r="I26" s="19" t="s">
        <v>56</v>
      </c>
      <c r="J26" s="19" t="s">
        <v>57</v>
      </c>
      <c r="K26" s="19" t="s">
        <v>57</v>
      </c>
      <c r="L26" s="19" t="s">
        <v>35</v>
      </c>
      <c r="O26" s="2"/>
      <c r="P26" s="1"/>
      <c r="Q26" s="1"/>
      <c r="R26" s="1"/>
      <c r="S26" s="1"/>
      <c r="T26" s="1"/>
      <c r="U26" s="1"/>
    </row>
    <row r="27" spans="1:24" s="3" customFormat="1" ht="20.100000000000001" customHeight="1" x14ac:dyDescent="0.25">
      <c r="A27" s="18" t="s">
        <v>30</v>
      </c>
      <c r="B27" s="23">
        <v>0.8979166666666667</v>
      </c>
      <c r="C27" s="23">
        <v>0.8979166666666667</v>
      </c>
      <c r="D27" s="23">
        <v>0.94027777777777777</v>
      </c>
      <c r="E27" s="23">
        <v>0.94027777777777777</v>
      </c>
      <c r="F27" s="23">
        <v>0.97499999999999998</v>
      </c>
      <c r="G27" s="23">
        <v>0.97499999999999998</v>
      </c>
      <c r="H27" s="23">
        <v>1.4583333333333332E-2</v>
      </c>
      <c r="I27" s="23">
        <v>1.4583333333333332E-2</v>
      </c>
      <c r="J27" s="23">
        <v>5.2777777777777778E-2</v>
      </c>
      <c r="K27" s="23">
        <v>5.2777777777777778E-2</v>
      </c>
      <c r="L27" s="20" t="s">
        <v>34</v>
      </c>
      <c r="O27" s="2"/>
      <c r="P27" s="1"/>
      <c r="Q27" s="1"/>
      <c r="R27" s="1"/>
      <c r="S27" s="1"/>
      <c r="T27" s="1"/>
      <c r="U27" s="1"/>
    </row>
    <row r="28" spans="1:24" s="3" customFormat="1" ht="20.100000000000001" customHeight="1" x14ac:dyDescent="0.25">
      <c r="A28" s="9" t="s">
        <v>29</v>
      </c>
      <c r="B28" s="17" t="s">
        <v>31</v>
      </c>
      <c r="C28" s="17" t="s">
        <v>31</v>
      </c>
      <c r="D28" s="17" t="s">
        <v>31</v>
      </c>
      <c r="E28" s="17" t="s">
        <v>31</v>
      </c>
      <c r="F28" s="17" t="s">
        <v>31</v>
      </c>
      <c r="G28" s="17" t="s">
        <v>31</v>
      </c>
      <c r="H28" s="20" t="s">
        <v>32</v>
      </c>
      <c r="I28" s="20" t="s">
        <v>32</v>
      </c>
      <c r="J28" s="20" t="s">
        <v>32</v>
      </c>
      <c r="K28" s="20" t="s">
        <v>32</v>
      </c>
      <c r="L28" s="20"/>
      <c r="O28" s="2"/>
      <c r="P28" s="1"/>
      <c r="Q28" s="1"/>
      <c r="R28" s="1"/>
      <c r="S28" s="1"/>
      <c r="T28" s="1"/>
      <c r="U28" s="1"/>
    </row>
    <row r="29" spans="1:24" s="12" customFormat="1" ht="20.100000000000001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  <c r="P29" s="1"/>
      <c r="Q29" s="1"/>
      <c r="R29" s="1"/>
      <c r="S29" s="1"/>
      <c r="T29" s="1"/>
      <c r="U29" s="1"/>
      <c r="V29" s="3"/>
      <c r="W29" s="3"/>
      <c r="X29" s="3"/>
    </row>
    <row r="30" spans="1:24" s="3" customFormat="1" ht="20.100000000000001" customHeight="1" x14ac:dyDescent="0.25">
      <c r="A30" s="2"/>
      <c r="B30" s="2"/>
      <c r="C30" s="2"/>
      <c r="D30" s="2"/>
      <c r="E30" s="2"/>
      <c r="F30" s="2"/>
      <c r="G30" s="1"/>
      <c r="H30" s="1"/>
      <c r="I30" s="1"/>
      <c r="J30" s="1"/>
      <c r="K30" s="1"/>
      <c r="L30" s="1"/>
      <c r="O30" s="2"/>
      <c r="P30" s="1"/>
      <c r="Q30" s="1"/>
      <c r="R30" s="1"/>
      <c r="S30" s="1"/>
      <c r="T30" s="1"/>
      <c r="U30" s="1"/>
      <c r="X30" s="12"/>
    </row>
    <row r="31" spans="1:24" s="3" customFormat="1" ht="30" customHeight="1" x14ac:dyDescent="0.25">
      <c r="A31" s="4" t="s">
        <v>20</v>
      </c>
      <c r="B31" s="4"/>
      <c r="C31" s="4"/>
      <c r="D31" s="4"/>
      <c r="E31" s="4"/>
      <c r="F31" s="4"/>
      <c r="L31" s="21"/>
      <c r="O31" s="5"/>
    </row>
    <row r="32" spans="1:24" s="3" customFormat="1" ht="30" customHeight="1" x14ac:dyDescent="0.25">
      <c r="A32" s="4" t="s">
        <v>21</v>
      </c>
      <c r="B32" s="4"/>
      <c r="C32" s="4"/>
      <c r="D32" s="4"/>
      <c r="E32" s="4"/>
      <c r="F32" s="4"/>
      <c r="L32" s="21"/>
      <c r="O32" s="2"/>
      <c r="P32" s="1"/>
      <c r="Q32" s="1"/>
      <c r="R32" s="1"/>
      <c r="S32" s="1"/>
      <c r="T32" s="1"/>
      <c r="U32" s="1"/>
    </row>
    <row r="33" spans="1:21" s="3" customFormat="1" ht="18.600000000000001" customHeight="1" x14ac:dyDescent="0.25">
      <c r="A33" s="4"/>
      <c r="B33" s="4"/>
      <c r="C33" s="4"/>
      <c r="D33" s="4"/>
      <c r="E33" s="4"/>
      <c r="F33" s="4"/>
      <c r="L33" s="21"/>
      <c r="O33" s="2"/>
      <c r="P33" s="1"/>
      <c r="Q33" s="1"/>
      <c r="R33" s="1"/>
      <c r="S33" s="1"/>
      <c r="T33" s="1"/>
      <c r="U33" s="1"/>
    </row>
    <row r="34" spans="1:21" s="3" customFormat="1" ht="17.100000000000001" customHeight="1" x14ac:dyDescent="0.25">
      <c r="A34" s="14" t="s">
        <v>16</v>
      </c>
      <c r="B34" s="14"/>
      <c r="C34" s="14"/>
      <c r="D34" s="14"/>
      <c r="E34" s="11"/>
      <c r="F34" s="11"/>
      <c r="G34" s="6"/>
      <c r="H34" s="6"/>
      <c r="I34" s="6"/>
      <c r="J34" s="6"/>
      <c r="K34" s="6"/>
      <c r="O34" s="2"/>
      <c r="P34" s="1"/>
      <c r="Q34" s="1"/>
      <c r="R34" s="1"/>
      <c r="S34" s="1"/>
      <c r="T34" s="1"/>
      <c r="U34" s="1"/>
    </row>
    <row r="35" spans="1:21" s="3" customFormat="1" ht="20.100000000000001" customHeight="1" x14ac:dyDescent="0.25">
      <c r="A35" s="10" t="s">
        <v>33</v>
      </c>
      <c r="B35" s="27" t="s">
        <v>28</v>
      </c>
      <c r="C35" s="27" t="s">
        <v>27</v>
      </c>
      <c r="D35" s="27" t="s">
        <v>28</v>
      </c>
      <c r="E35" s="27" t="s">
        <v>27</v>
      </c>
      <c r="F35" s="27" t="s">
        <v>28</v>
      </c>
      <c r="G35" s="27" t="s">
        <v>27</v>
      </c>
      <c r="H35" s="27" t="s">
        <v>28</v>
      </c>
      <c r="I35" s="27" t="s">
        <v>27</v>
      </c>
      <c r="J35" s="27" t="s">
        <v>28</v>
      </c>
      <c r="K35" s="27" t="s">
        <v>27</v>
      </c>
      <c r="L35" s="27" t="s">
        <v>27</v>
      </c>
      <c r="O35" s="2"/>
      <c r="P35" s="1"/>
      <c r="Q35" s="1"/>
      <c r="R35" s="1"/>
      <c r="S35" s="1"/>
      <c r="T35" s="1"/>
      <c r="U35" s="1"/>
    </row>
    <row r="36" spans="1:21" s="3" customFormat="1" ht="20.100000000000001" customHeight="1" x14ac:dyDescent="0.25">
      <c r="A36" s="8" t="s">
        <v>3</v>
      </c>
      <c r="B36" s="24" t="s">
        <v>36</v>
      </c>
      <c r="C36" s="24" t="s">
        <v>36</v>
      </c>
      <c r="D36" s="24" t="s">
        <v>36</v>
      </c>
      <c r="E36" s="24" t="s">
        <v>36</v>
      </c>
      <c r="F36" s="24" t="s">
        <v>36</v>
      </c>
      <c r="G36" s="24" t="s">
        <v>36</v>
      </c>
      <c r="H36" s="24" t="s">
        <v>36</v>
      </c>
      <c r="I36" s="24" t="s">
        <v>36</v>
      </c>
      <c r="J36" s="24" t="s">
        <v>36</v>
      </c>
      <c r="K36" s="24" t="s">
        <v>36</v>
      </c>
      <c r="L36" s="24" t="s">
        <v>36</v>
      </c>
      <c r="O36" s="2"/>
      <c r="P36" s="1"/>
      <c r="Q36" s="1"/>
      <c r="R36" s="1"/>
      <c r="S36" s="1"/>
      <c r="T36" s="1"/>
      <c r="U36" s="1"/>
    </row>
    <row r="37" spans="1:21" s="3" customFormat="1" ht="20.100000000000001" customHeight="1" x14ac:dyDescent="0.25">
      <c r="A37" s="15" t="s">
        <v>2</v>
      </c>
      <c r="B37" s="16">
        <v>1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16">
        <v>1</v>
      </c>
      <c r="I37" s="16">
        <v>1</v>
      </c>
      <c r="J37" s="16">
        <v>1</v>
      </c>
      <c r="K37" s="16">
        <v>1</v>
      </c>
      <c r="L37" s="16">
        <v>1</v>
      </c>
      <c r="O37" s="2"/>
      <c r="P37" s="1"/>
      <c r="Q37" s="1"/>
      <c r="R37" s="1"/>
      <c r="S37" s="1"/>
      <c r="T37" s="1"/>
      <c r="U37" s="1"/>
    </row>
    <row r="38" spans="1:21" s="3" customFormat="1" ht="20.100000000000001" customHeight="1" x14ac:dyDescent="0.25">
      <c r="A38" s="10" t="s">
        <v>0</v>
      </c>
      <c r="B38" s="27" t="s">
        <v>37</v>
      </c>
      <c r="C38" s="19" t="s">
        <v>37</v>
      </c>
      <c r="D38" s="19" t="s">
        <v>38</v>
      </c>
      <c r="E38" s="19" t="s">
        <v>38</v>
      </c>
      <c r="F38" s="19" t="s">
        <v>39</v>
      </c>
      <c r="G38" s="19" t="s">
        <v>39</v>
      </c>
      <c r="H38" s="19" t="s">
        <v>40</v>
      </c>
      <c r="I38" s="19" t="s">
        <v>40</v>
      </c>
      <c r="J38" s="19" t="s">
        <v>41</v>
      </c>
      <c r="K38" s="19" t="s">
        <v>41</v>
      </c>
      <c r="L38" s="19" t="s">
        <v>42</v>
      </c>
      <c r="O38" s="2"/>
      <c r="P38" s="1"/>
      <c r="Q38" s="1"/>
      <c r="R38" s="1"/>
      <c r="S38" s="1"/>
      <c r="T38" s="1"/>
      <c r="U38" s="1"/>
    </row>
    <row r="39" spans="1:21" s="3" customFormat="1" ht="20.100000000000001" customHeight="1" x14ac:dyDescent="0.25">
      <c r="A39" s="9" t="s">
        <v>1</v>
      </c>
      <c r="B39" s="26">
        <v>0.8833333333333333</v>
      </c>
      <c r="C39" s="26">
        <v>0.8833333333333333</v>
      </c>
      <c r="D39" s="26">
        <v>0.92499999999999993</v>
      </c>
      <c r="E39" s="26">
        <v>0.92499999999999993</v>
      </c>
      <c r="F39" s="26">
        <v>0.96666666666666667</v>
      </c>
      <c r="G39" s="26">
        <v>0.96666666666666667</v>
      </c>
      <c r="H39" s="26">
        <v>0.99583333333333324</v>
      </c>
      <c r="I39" s="26">
        <v>0.99583333333333324</v>
      </c>
      <c r="J39" s="26">
        <v>4.1666666666666664E-2</v>
      </c>
      <c r="K39" s="26">
        <v>4.1666666666666664E-2</v>
      </c>
      <c r="L39" s="26">
        <v>8.0555555555555561E-2</v>
      </c>
      <c r="O39" s="2"/>
      <c r="P39" s="1"/>
      <c r="Q39" s="1"/>
      <c r="R39" s="1"/>
      <c r="S39" s="1"/>
      <c r="T39" s="1"/>
      <c r="U39" s="1"/>
    </row>
    <row r="40" spans="1:21" s="3" customFormat="1" ht="20.100000000000001" customHeight="1" x14ac:dyDescent="0.25">
      <c r="A40" s="13" t="s">
        <v>19</v>
      </c>
      <c r="B40" s="7">
        <f>MOD(B39+TIME(0,3,0),1)</f>
        <v>0.88541666666666663</v>
      </c>
      <c r="C40" s="7">
        <f>MOD(C39+TIME(0,5,0),1)</f>
        <v>0.88680555555555551</v>
      </c>
      <c r="D40" s="7">
        <f>MOD(D39+TIME(0,3,0),1)</f>
        <v>0.92708333333333326</v>
      </c>
      <c r="E40" s="7">
        <f>MOD(E39+TIME(0,5,0),1)</f>
        <v>0.92847222222222214</v>
      </c>
      <c r="F40" s="7">
        <f>MOD(F39+TIME(0,3,0),1)</f>
        <v>0.96875</v>
      </c>
      <c r="G40" s="7">
        <f>MOD(G39+TIME(0,5,0),1)</f>
        <v>0.97013888888888888</v>
      </c>
      <c r="H40" s="7">
        <f>MOD(H39+TIME(0,5,0),1)</f>
        <v>0.99930555555555545</v>
      </c>
      <c r="I40" s="7">
        <f>MOD(I39+TIME(0,5,0),1)</f>
        <v>0.99930555555555545</v>
      </c>
      <c r="J40" s="7">
        <f>MOD(J39+TIME(0,10,0),1)</f>
        <v>4.8611111111111105E-2</v>
      </c>
      <c r="K40" s="7">
        <f>MOD(K39+TIME(0,10,0),1)</f>
        <v>4.8611111111111105E-2</v>
      </c>
      <c r="L40" s="7">
        <f>MOD(L39+TIME(0,5,0),1)</f>
        <v>8.4027777777777785E-2</v>
      </c>
      <c r="O40" s="2"/>
      <c r="P40" s="1"/>
      <c r="Q40" s="1"/>
      <c r="R40" s="1"/>
      <c r="S40" s="1"/>
      <c r="T40" s="1"/>
      <c r="U40" s="1"/>
    </row>
    <row r="41" spans="1:21" s="3" customFormat="1" ht="20.100000000000001" customHeight="1" x14ac:dyDescent="0.25">
      <c r="A41" s="8" t="s">
        <v>12</v>
      </c>
      <c r="B41" s="24" t="s">
        <v>22</v>
      </c>
      <c r="C41" s="7">
        <f>MOD(C40+TIME(0,5,0),1)</f>
        <v>0.89027777777777772</v>
      </c>
      <c r="D41" s="24" t="s">
        <v>22</v>
      </c>
      <c r="E41" s="7">
        <f>MOD(E40+TIME(0,5,0),1)</f>
        <v>0.93194444444444435</v>
      </c>
      <c r="F41" s="24" t="s">
        <v>22</v>
      </c>
      <c r="G41" s="7">
        <f>MOD(G40+TIME(0,5,0),1)</f>
        <v>0.97361111111111109</v>
      </c>
      <c r="H41" s="24" t="s">
        <v>22</v>
      </c>
      <c r="I41" s="7">
        <f>MOD(I40+TIME(0,5,0),1)</f>
        <v>2.7777777777777679E-3</v>
      </c>
      <c r="J41" s="24" t="s">
        <v>22</v>
      </c>
      <c r="K41" s="7">
        <f>MOD(K40+TIME(0,4,0),1)</f>
        <v>5.138888888888888E-2</v>
      </c>
      <c r="L41" s="7">
        <f>MOD(L40+TIME(0,4,0),1)</f>
        <v>8.6805555555555566E-2</v>
      </c>
      <c r="O41" s="2"/>
      <c r="P41" s="1"/>
      <c r="Q41" s="1"/>
      <c r="R41" s="1"/>
      <c r="S41" s="1"/>
      <c r="T41" s="1"/>
      <c r="U41" s="1"/>
    </row>
    <row r="42" spans="1:21" s="3" customFormat="1" ht="20.100000000000001" customHeight="1" x14ac:dyDescent="0.25">
      <c r="A42" s="8" t="s">
        <v>11</v>
      </c>
      <c r="B42" s="24" t="s">
        <v>22</v>
      </c>
      <c r="C42" s="7">
        <f>MOD(C41+TIME(0,11,0),1)</f>
        <v>0.89791666666666659</v>
      </c>
      <c r="D42" s="24" t="s">
        <v>22</v>
      </c>
      <c r="E42" s="7">
        <f>MOD(E41+TIME(0,11,0),1)</f>
        <v>0.93958333333333321</v>
      </c>
      <c r="F42" s="24" t="s">
        <v>22</v>
      </c>
      <c r="G42" s="7">
        <f>MOD(G41+TIME(0,11,0),1)</f>
        <v>0.98124999999999996</v>
      </c>
      <c r="H42" s="24" t="s">
        <v>22</v>
      </c>
      <c r="I42" s="7">
        <f>MOD(I41+TIME(0,11,0),1)</f>
        <v>1.0416666666666657E-2</v>
      </c>
      <c r="J42" s="24" t="s">
        <v>22</v>
      </c>
      <c r="K42" s="7">
        <f>MOD(K41+TIME(0,11,0),1)</f>
        <v>5.9027777777777769E-2</v>
      </c>
      <c r="L42" s="7">
        <f>MOD(L41+TIME(0,11,0),1)</f>
        <v>9.4444444444444456E-2</v>
      </c>
      <c r="O42" s="2"/>
      <c r="P42" s="1"/>
      <c r="Q42" s="1"/>
      <c r="R42" s="1"/>
      <c r="S42" s="1"/>
      <c r="T42" s="1"/>
      <c r="U42" s="1"/>
    </row>
    <row r="43" spans="1:21" s="3" customFormat="1" ht="20.100000000000001" customHeight="1" x14ac:dyDescent="0.25">
      <c r="A43" s="8" t="s">
        <v>10</v>
      </c>
      <c r="B43" s="7">
        <f>MOD(B40+TIME(0,21,0),1)</f>
        <v>0.89999999999999991</v>
      </c>
      <c r="C43" s="7">
        <f>MOD(C42+TIME(0,12,0),1)</f>
        <v>0.90624999999999989</v>
      </c>
      <c r="D43" s="7">
        <f>MOD(D40+TIME(0,21,0),1)</f>
        <v>0.94166666666666654</v>
      </c>
      <c r="E43" s="7">
        <f>MOD(E42+TIME(0,12,0),1)</f>
        <v>0.94791666666666652</v>
      </c>
      <c r="F43" s="7">
        <f>MOD(F40+TIME(0,21,0),1)</f>
        <v>0.98333333333333328</v>
      </c>
      <c r="G43" s="7">
        <f>MOD(G42+TIME(0,12,0),1)</f>
        <v>0.98958333333333326</v>
      </c>
      <c r="H43" s="7">
        <f>MOD(H40+TIME(0,21,0),1)</f>
        <v>1.388888888888884E-2</v>
      </c>
      <c r="I43" s="7">
        <f>MOD(I42+TIME(0,12,0),1)</f>
        <v>1.8749999999999989E-2</v>
      </c>
      <c r="J43" s="7">
        <f>MOD(J40+TIME(0,21,0),1)</f>
        <v>6.3194444444444442E-2</v>
      </c>
      <c r="K43" s="7">
        <f>MOD(K42+TIME(0,12,0),1)</f>
        <v>6.7361111111111108E-2</v>
      </c>
      <c r="L43" s="7">
        <f>MOD(L42+TIME(0,12,0),1)</f>
        <v>0.10277777777777779</v>
      </c>
      <c r="O43" s="2"/>
      <c r="P43" s="1"/>
      <c r="Q43" s="1"/>
      <c r="R43" s="1"/>
      <c r="S43" s="1"/>
      <c r="T43" s="1"/>
      <c r="U43" s="1"/>
    </row>
    <row r="44" spans="1:21" s="3" customFormat="1" ht="20.100000000000001" customHeight="1" x14ac:dyDescent="0.25">
      <c r="A44" s="8" t="s">
        <v>9</v>
      </c>
      <c r="B44" s="24" t="s">
        <v>22</v>
      </c>
      <c r="C44" s="7">
        <f>MOD(C43+TIME(0,12,0),1)</f>
        <v>0.91458333333333319</v>
      </c>
      <c r="D44" s="24" t="s">
        <v>22</v>
      </c>
      <c r="E44" s="7">
        <f>MOD(E43+TIME(0,12,0),1)</f>
        <v>0.95624999999999982</v>
      </c>
      <c r="F44" s="24" t="s">
        <v>22</v>
      </c>
      <c r="G44" s="7">
        <f>MOD(G43+TIME(0,12,0),1)</f>
        <v>0.99791666666666656</v>
      </c>
      <c r="H44" s="24" t="s">
        <v>22</v>
      </c>
      <c r="I44" s="7">
        <f>MOD(I43+TIME(0,12,0),1)</f>
        <v>2.708333333333332E-2</v>
      </c>
      <c r="J44" s="24" t="s">
        <v>22</v>
      </c>
      <c r="K44" s="7">
        <f>MOD(K43+TIME(0,12,0),1)</f>
        <v>7.5694444444444439E-2</v>
      </c>
      <c r="L44" s="7">
        <f>MOD(L43+TIME(0,12,0),1)</f>
        <v>0.11111111111111112</v>
      </c>
      <c r="O44" s="2"/>
      <c r="P44" s="1"/>
      <c r="Q44" s="1"/>
      <c r="R44" s="1"/>
      <c r="S44" s="1"/>
      <c r="T44" s="1"/>
      <c r="U44" s="1"/>
    </row>
    <row r="45" spans="1:21" s="3" customFormat="1" ht="20.100000000000001" customHeight="1" x14ac:dyDescent="0.25">
      <c r="A45" s="8" t="s">
        <v>8</v>
      </c>
      <c r="B45" s="24" t="s">
        <v>22</v>
      </c>
      <c r="C45" s="7">
        <f>MOD(C44+TIME(0,2,0),1)</f>
        <v>0.91597222222222208</v>
      </c>
      <c r="D45" s="24" t="s">
        <v>22</v>
      </c>
      <c r="E45" s="7">
        <f>MOD(E44+TIME(0,2,0),1)</f>
        <v>0.95763888888888871</v>
      </c>
      <c r="F45" s="24" t="s">
        <v>22</v>
      </c>
      <c r="G45" s="7">
        <f>MOD(G44+TIME(0,2,0),1)</f>
        <v>0.99930555555555545</v>
      </c>
      <c r="H45" s="24" t="s">
        <v>22</v>
      </c>
      <c r="I45" s="7">
        <f>MOD(I44+TIME(0,2,0),1)</f>
        <v>2.8472222222222208E-2</v>
      </c>
      <c r="J45" s="24" t="s">
        <v>22</v>
      </c>
      <c r="K45" s="7">
        <f>MOD(K44+TIME(0,2,0),1)</f>
        <v>7.7083333333333323E-2</v>
      </c>
      <c r="L45" s="7">
        <f>MOD(L44+TIME(0,2,0),1)</f>
        <v>0.1125</v>
      </c>
      <c r="O45" s="2"/>
      <c r="P45" s="1"/>
      <c r="Q45" s="1"/>
      <c r="R45" s="1"/>
      <c r="S45" s="1"/>
      <c r="T45" s="1"/>
      <c r="U45" s="1"/>
    </row>
    <row r="46" spans="1:21" s="3" customFormat="1" ht="20.100000000000001" customHeight="1" x14ac:dyDescent="0.25">
      <c r="A46" s="8" t="s">
        <v>7</v>
      </c>
      <c r="B46" s="24" t="s">
        <v>22</v>
      </c>
      <c r="C46" s="7">
        <f>MOD(C45+TIME(0,6,0),1)</f>
        <v>0.92013888888888873</v>
      </c>
      <c r="D46" s="24" t="s">
        <v>22</v>
      </c>
      <c r="E46" s="7">
        <f>MOD(E45+TIME(0,6,0),1)</f>
        <v>0.96180555555555536</v>
      </c>
      <c r="F46" s="24" t="s">
        <v>22</v>
      </c>
      <c r="G46" s="7">
        <f>MOD(G45+TIME(0,6,0),1)</f>
        <v>3.4722222222220989E-3</v>
      </c>
      <c r="H46" s="24" t="s">
        <v>22</v>
      </c>
      <c r="I46" s="7">
        <f>MOD(I45+TIME(0,6,0),1)</f>
        <v>3.2638888888888877E-2</v>
      </c>
      <c r="J46" s="24" t="s">
        <v>22</v>
      </c>
      <c r="K46" s="7">
        <f>MOD(K45+TIME(0,6,0),1)</f>
        <v>8.1249999999999989E-2</v>
      </c>
      <c r="L46" s="7">
        <f>MOD(L45+TIME(0,6,0),1)</f>
        <v>0.11666666666666667</v>
      </c>
      <c r="O46" s="2"/>
      <c r="P46" s="1"/>
      <c r="Q46" s="1"/>
      <c r="R46" s="1"/>
      <c r="S46" s="1"/>
      <c r="T46" s="1"/>
      <c r="U46" s="1"/>
    </row>
    <row r="47" spans="1:21" s="3" customFormat="1" ht="20.100000000000001" customHeight="1" x14ac:dyDescent="0.25">
      <c r="A47" s="8" t="s">
        <v>6</v>
      </c>
      <c r="B47" s="7">
        <f>MOD(B43+TIME(0,22,0),1)</f>
        <v>0.91527777777777763</v>
      </c>
      <c r="C47" s="7">
        <f>MOD(C46+TIME(0,8,0),1)</f>
        <v>0.92569444444444426</v>
      </c>
      <c r="D47" s="7">
        <f>MOD(D43+TIME(0,22,0),1)</f>
        <v>0.95694444444444426</v>
      </c>
      <c r="E47" s="7">
        <f>MOD(E46+TIME(0,8,0),1)</f>
        <v>0.96736111111111089</v>
      </c>
      <c r="F47" s="7">
        <f>MOD(F43+TIME(0,22,0),1)</f>
        <v>0.99861111111111101</v>
      </c>
      <c r="G47" s="7">
        <f>MOD(G46+TIME(0,8,0),1)</f>
        <v>9.0277777777776555E-3</v>
      </c>
      <c r="H47" s="7">
        <f>MOD(H43+TIME(0,22,0),1)</f>
        <v>2.9166666666666619E-2</v>
      </c>
      <c r="I47" s="7">
        <f>MOD(I46+TIME(0,8,0),1)</f>
        <v>3.8194444444444434E-2</v>
      </c>
      <c r="J47" s="7">
        <f>MOD(J43+TIME(0,22,0),1)</f>
        <v>7.8472222222222221E-2</v>
      </c>
      <c r="K47" s="7">
        <f>MOD(K46+TIME(0,8,0),1)</f>
        <v>8.6805555555555539E-2</v>
      </c>
      <c r="L47" s="7">
        <f>MOD(L46+TIME(0,8,0),1)</f>
        <v>0.12222222222222222</v>
      </c>
      <c r="O47" s="2"/>
      <c r="P47" s="1"/>
      <c r="Q47" s="1"/>
      <c r="R47" s="1"/>
      <c r="S47" s="1"/>
      <c r="T47" s="1"/>
      <c r="U47" s="1"/>
    </row>
    <row r="48" spans="1:21" s="3" customFormat="1" ht="20.100000000000001" customHeight="1" x14ac:dyDescent="0.25">
      <c r="A48" s="8" t="s">
        <v>14</v>
      </c>
      <c r="B48" s="24" t="s">
        <v>22</v>
      </c>
      <c r="C48" s="7">
        <f>MOD(C47+TIME(0,7,0),1)</f>
        <v>0.93055555555555536</v>
      </c>
      <c r="D48" s="24" t="s">
        <v>22</v>
      </c>
      <c r="E48" s="7">
        <f>MOD(E47+TIME(0,7,0),1)</f>
        <v>0.97222222222222199</v>
      </c>
      <c r="F48" s="24" t="s">
        <v>22</v>
      </c>
      <c r="G48" s="7">
        <f>MOD(G47+TIME(0,7,0),1)</f>
        <v>1.3888888888888767E-2</v>
      </c>
      <c r="H48" s="24" t="s">
        <v>22</v>
      </c>
      <c r="I48" s="7">
        <f>MOD(I47+TIME(0,7,0),1)</f>
        <v>4.3055555555555541E-2</v>
      </c>
      <c r="J48" s="24" t="s">
        <v>22</v>
      </c>
      <c r="K48" s="7">
        <f>MOD(K47+TIME(0,7,0),1)</f>
        <v>9.1666666666666646E-2</v>
      </c>
      <c r="L48" s="7">
        <f>MOD(L47+TIME(0,7,0),1)</f>
        <v>0.12708333333333333</v>
      </c>
      <c r="O48" s="2"/>
      <c r="P48" s="1"/>
      <c r="Q48" s="1"/>
      <c r="R48" s="1"/>
      <c r="S48" s="1"/>
      <c r="T48" s="1"/>
      <c r="U48" s="1"/>
    </row>
    <row r="49" spans="1:21" s="3" customFormat="1" ht="20.100000000000001" customHeight="1" x14ac:dyDescent="0.25">
      <c r="A49" s="8" t="s">
        <v>15</v>
      </c>
      <c r="B49" s="24" t="s">
        <v>22</v>
      </c>
      <c r="C49" s="7">
        <f>MOD(C48+TIME(0,5,0),1)</f>
        <v>0.93402777777777757</v>
      </c>
      <c r="D49" s="24" t="s">
        <v>22</v>
      </c>
      <c r="E49" s="7">
        <f>MOD(E48+TIME(0,5,0),1)</f>
        <v>0.9756944444444442</v>
      </c>
      <c r="F49" s="24" t="s">
        <v>22</v>
      </c>
      <c r="G49" s="7">
        <f>MOD(G48+TIME(0,5,0),1)</f>
        <v>1.7361111111110987E-2</v>
      </c>
      <c r="H49" s="24" t="s">
        <v>22</v>
      </c>
      <c r="I49" s="7">
        <f>MOD(I48+TIME(0,5,0),1)</f>
        <v>4.6527777777777765E-2</v>
      </c>
      <c r="J49" s="24" t="s">
        <v>22</v>
      </c>
      <c r="K49" s="7">
        <f>MOD(K48+TIME(0,4,0),1)</f>
        <v>9.4444444444444428E-2</v>
      </c>
      <c r="L49" s="7">
        <f>MOD(L48+TIME(0,4,0),1)</f>
        <v>0.12986111111111109</v>
      </c>
      <c r="O49" s="2"/>
      <c r="P49" s="1"/>
      <c r="Q49" s="1"/>
      <c r="R49" s="1"/>
      <c r="S49" s="1"/>
      <c r="T49" s="1"/>
      <c r="U49" s="1"/>
    </row>
    <row r="50" spans="1:21" s="3" customFormat="1" ht="20.100000000000001" customHeight="1" x14ac:dyDescent="0.25">
      <c r="A50" s="8" t="s">
        <v>5</v>
      </c>
      <c r="B50" s="7">
        <f>MOD(B47+TIME(0,12,0),1)</f>
        <v>0.92361111111111094</v>
      </c>
      <c r="C50" s="7">
        <f t="shared" ref="C50:E50" si="5">MOD(C49+TIME(0,5,0),1)</f>
        <v>0.93749999999999978</v>
      </c>
      <c r="D50" s="7">
        <f>MOD(D47+TIME(0,12,0),1)</f>
        <v>0.96527777777777757</v>
      </c>
      <c r="E50" s="7">
        <f t="shared" si="5"/>
        <v>0.97916666666666641</v>
      </c>
      <c r="F50" s="7">
        <f>MOD(F47+TIME(0,12,0),1)</f>
        <v>6.9444444444444198E-3</v>
      </c>
      <c r="G50" s="7">
        <f t="shared" ref="G50" si="6">MOD(G49+TIME(0,5,0),1)</f>
        <v>2.0833333333333211E-2</v>
      </c>
      <c r="H50" s="7">
        <f>MOD(H47+TIME(0,12,0),1)</f>
        <v>3.749999999999995E-2</v>
      </c>
      <c r="I50" s="7">
        <f t="shared" ref="I50" si="7">MOD(I49+TIME(0,5,0),1)</f>
        <v>4.9999999999999989E-2</v>
      </c>
      <c r="J50" s="7">
        <f>MOD(J47+TIME(0,12,0),1)</f>
        <v>8.6805555555555552E-2</v>
      </c>
      <c r="K50" s="7">
        <f>MOD(K49+TIME(0,4,0),1)</f>
        <v>9.722222222222221E-2</v>
      </c>
      <c r="L50" s="7">
        <f>MOD(L49+TIME(0,4,0),1)</f>
        <v>0.13263888888888886</v>
      </c>
      <c r="O50" s="2"/>
      <c r="P50" s="1"/>
      <c r="Q50" s="1"/>
      <c r="R50" s="1"/>
      <c r="S50" s="1"/>
      <c r="T50" s="1"/>
      <c r="U50" s="1"/>
    </row>
    <row r="51" spans="1:21" s="3" customFormat="1" ht="20.100000000000001" customHeight="1" x14ac:dyDescent="0.25">
      <c r="A51" s="8" t="s">
        <v>4</v>
      </c>
      <c r="B51" s="7">
        <f t="shared" ref="B51:J51" si="8">MOD(B50+TIME(0,6,0),1)</f>
        <v>0.92777777777777759</v>
      </c>
      <c r="C51" s="7">
        <f t="shared" si="8"/>
        <v>0.94166666666666643</v>
      </c>
      <c r="D51" s="7">
        <f t="shared" si="8"/>
        <v>0.96944444444444422</v>
      </c>
      <c r="E51" s="7">
        <f t="shared" si="8"/>
        <v>0.98333333333333306</v>
      </c>
      <c r="F51" s="7">
        <f t="shared" si="8"/>
        <v>1.1111111111111086E-2</v>
      </c>
      <c r="G51" s="7">
        <f t="shared" si="8"/>
        <v>2.4999999999999876E-2</v>
      </c>
      <c r="H51" s="7">
        <f t="shared" si="8"/>
        <v>4.1666666666666616E-2</v>
      </c>
      <c r="I51" s="7">
        <f t="shared" si="8"/>
        <v>5.4166666666666655E-2</v>
      </c>
      <c r="J51" s="7">
        <f t="shared" si="8"/>
        <v>9.0972222222222218E-2</v>
      </c>
      <c r="K51" s="7">
        <f>MOD(K50+TIME(0,5,0),1)</f>
        <v>0.10069444444444443</v>
      </c>
      <c r="L51" s="7">
        <f>MOD(L50+TIME(0,5,0),1)</f>
        <v>0.13611111111111107</v>
      </c>
      <c r="O51" s="2"/>
      <c r="P51" s="1"/>
      <c r="Q51" s="1"/>
      <c r="R51" s="1"/>
      <c r="S51" s="1"/>
      <c r="T51" s="1"/>
      <c r="U51" s="1"/>
    </row>
    <row r="52" spans="1:21" s="3" customFormat="1" ht="20.100000000000001" customHeight="1" x14ac:dyDescent="0.25">
      <c r="A52" s="13" t="s">
        <v>13</v>
      </c>
      <c r="B52" s="7">
        <f>MOD(B51+TIME(0,5,0),1)</f>
        <v>0.9312499999999998</v>
      </c>
      <c r="C52" s="7">
        <f t="shared" ref="C52:E52" si="9">MOD(C51+TIME(0,5,0),1)</f>
        <v>0.94513888888888864</v>
      </c>
      <c r="D52" s="7">
        <f>MOD(D51+TIME(0,5,0),1)</f>
        <v>0.97291666666666643</v>
      </c>
      <c r="E52" s="7">
        <f t="shared" si="9"/>
        <v>0.98680555555555527</v>
      </c>
      <c r="F52" s="7">
        <f>MOD(F51+TIME(0,5,0),1)</f>
        <v>1.4583333333333308E-2</v>
      </c>
      <c r="G52" s="7">
        <f t="shared" ref="G52" si="10">MOD(G51+TIME(0,5,0),1)</f>
        <v>2.84722222222221E-2</v>
      </c>
      <c r="H52" s="7">
        <f>MOD(H51+TIME(0,5,0),1)</f>
        <v>4.513888888888884E-2</v>
      </c>
      <c r="I52" s="7">
        <f t="shared" ref="I52" si="11">MOD(I51+TIME(0,5,0),1)</f>
        <v>5.7638888888888878E-2</v>
      </c>
      <c r="J52" s="7">
        <f>MOD(J51+TIME(0,5,0),1)</f>
        <v>9.4444444444444442E-2</v>
      </c>
      <c r="K52" s="7">
        <f t="shared" ref="K52" si="12">MOD(K51+TIME(0,5,0),1)</f>
        <v>0.10416666666666666</v>
      </c>
      <c r="L52" s="7">
        <f t="shared" ref="L52" si="13">MOD(L51+TIME(0,5,0),1)</f>
        <v>0.13958333333333328</v>
      </c>
      <c r="O52" s="2"/>
      <c r="P52" s="1"/>
      <c r="Q52" s="1"/>
      <c r="R52" s="1"/>
      <c r="S52" s="1"/>
      <c r="T52" s="1"/>
      <c r="U52" s="1"/>
    </row>
    <row r="53" spans="1:21" s="3" customFormat="1" ht="20.100000000000001" customHeight="1" x14ac:dyDescent="0.25">
      <c r="A53" s="10" t="s">
        <v>0</v>
      </c>
      <c r="B53" s="29" t="s">
        <v>43</v>
      </c>
      <c r="C53" s="28"/>
      <c r="D53" s="28" t="s">
        <v>44</v>
      </c>
      <c r="E53" s="28"/>
      <c r="F53" s="28" t="s">
        <v>45</v>
      </c>
      <c r="G53" s="19" t="s">
        <v>35</v>
      </c>
      <c r="H53" s="19" t="s">
        <v>35</v>
      </c>
      <c r="I53" s="19" t="s">
        <v>35</v>
      </c>
      <c r="J53" s="19" t="s">
        <v>35</v>
      </c>
      <c r="K53" s="19" t="s">
        <v>35</v>
      </c>
      <c r="L53" s="28" t="s">
        <v>46</v>
      </c>
      <c r="O53" s="2"/>
      <c r="P53" s="1"/>
      <c r="Q53" s="1"/>
      <c r="R53" s="1"/>
      <c r="S53" s="1"/>
      <c r="T53" s="1"/>
      <c r="U53" s="1"/>
    </row>
    <row r="54" spans="1:21" s="3" customFormat="1" ht="20.100000000000001" customHeight="1" x14ac:dyDescent="0.25">
      <c r="A54" s="9" t="s">
        <v>23</v>
      </c>
      <c r="B54" s="26">
        <v>0.93055555555555547</v>
      </c>
      <c r="C54" s="20"/>
      <c r="D54" s="20">
        <v>0.97222222222222221</v>
      </c>
      <c r="E54" s="20"/>
      <c r="F54" s="20">
        <v>1.3888888888888888E-2</v>
      </c>
      <c r="G54" s="20" t="s">
        <v>34</v>
      </c>
      <c r="H54" s="20" t="s">
        <v>34</v>
      </c>
      <c r="I54" s="20" t="s">
        <v>34</v>
      </c>
      <c r="J54" s="20" t="s">
        <v>34</v>
      </c>
      <c r="K54" s="20" t="s">
        <v>34</v>
      </c>
      <c r="L54" s="20">
        <v>0.1388888888888889</v>
      </c>
      <c r="O54" s="2"/>
      <c r="P54" s="1"/>
      <c r="Q54" s="1"/>
      <c r="R54" s="1"/>
      <c r="S54" s="1"/>
      <c r="T54" s="1"/>
      <c r="U54" s="1"/>
    </row>
    <row r="55" spans="1:21" s="3" customFormat="1" ht="20.100000000000001" customHeight="1" x14ac:dyDescent="0.25">
      <c r="A55" s="18"/>
      <c r="B55" s="18"/>
      <c r="C55" s="25"/>
      <c r="D55" s="25"/>
      <c r="E55" s="25"/>
      <c r="F55" s="25"/>
      <c r="G55" s="25"/>
      <c r="H55" s="25"/>
      <c r="I55" s="25"/>
      <c r="J55" s="25"/>
      <c r="K55" s="25"/>
      <c r="L55" s="25"/>
      <c r="O55" s="2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O56" s="1"/>
    </row>
    <row r="57" spans="1:21" x14ac:dyDescent="0.25">
      <c r="A57" s="1"/>
      <c r="B57" s="1"/>
      <c r="C57" s="1"/>
      <c r="O57" s="1"/>
    </row>
    <row r="58" spans="1:21" x14ac:dyDescent="0.25">
      <c r="A58" s="1"/>
      <c r="B58" s="1"/>
      <c r="C58" s="1"/>
      <c r="O58" s="1"/>
    </row>
    <row r="59" spans="1:21" x14ac:dyDescent="0.25">
      <c r="A59" s="1"/>
      <c r="B59" s="1"/>
      <c r="C59" s="1"/>
      <c r="O59" s="1"/>
    </row>
    <row r="60" spans="1:21" x14ac:dyDescent="0.25">
      <c r="A60" s="1"/>
      <c r="B60" s="1"/>
      <c r="C60" s="1"/>
      <c r="O60" s="1"/>
    </row>
    <row r="61" spans="1:21" x14ac:dyDescent="0.25">
      <c r="A61" s="1"/>
      <c r="B61" s="1"/>
      <c r="C61" s="1"/>
      <c r="O61" s="1"/>
    </row>
    <row r="62" spans="1:21" x14ac:dyDescent="0.25">
      <c r="A62" s="1"/>
      <c r="B62" s="1"/>
      <c r="C62" s="1"/>
      <c r="O62" s="1"/>
    </row>
    <row r="63" spans="1:21" x14ac:dyDescent="0.25">
      <c r="A63" s="1"/>
      <c r="B63" s="1"/>
      <c r="C63" s="1"/>
      <c r="O63" s="1"/>
    </row>
    <row r="64" spans="1:21" x14ac:dyDescent="0.25">
      <c r="A64" s="1"/>
      <c r="B64" s="1"/>
      <c r="C64" s="1"/>
      <c r="O64" s="1"/>
    </row>
    <row r="65" spans="1:15" x14ac:dyDescent="0.25">
      <c r="A65" s="1"/>
      <c r="B65" s="1"/>
      <c r="C65" s="1"/>
      <c r="O65" s="1"/>
    </row>
    <row r="66" spans="1:15" x14ac:dyDescent="0.25">
      <c r="A66" s="1"/>
      <c r="B66" s="1"/>
      <c r="C66" s="1"/>
      <c r="O66" s="1"/>
    </row>
    <row r="67" spans="1:15" x14ac:dyDescent="0.25">
      <c r="A67" s="1"/>
      <c r="B67" s="1"/>
      <c r="C67" s="1"/>
      <c r="O67" s="1"/>
    </row>
    <row r="68" spans="1:15" x14ac:dyDescent="0.25">
      <c r="A68" s="1"/>
      <c r="B68" s="1"/>
      <c r="C68" s="1"/>
      <c r="O68" s="1"/>
    </row>
    <row r="69" spans="1:15" x14ac:dyDescent="0.25">
      <c r="A69" s="1"/>
      <c r="B69" s="1"/>
      <c r="C69" s="1"/>
      <c r="O69" s="1"/>
    </row>
    <row r="70" spans="1:15" x14ac:dyDescent="0.25">
      <c r="A70" s="1"/>
      <c r="B70" s="1"/>
      <c r="C70" s="1"/>
      <c r="O70" s="1"/>
    </row>
    <row r="71" spans="1:15" x14ac:dyDescent="0.25">
      <c r="A71" s="1"/>
      <c r="B71" s="1"/>
      <c r="C71" s="1"/>
      <c r="O71" s="1"/>
    </row>
    <row r="72" spans="1:15" x14ac:dyDescent="0.25">
      <c r="A72" s="1"/>
      <c r="B72" s="1"/>
      <c r="C72" s="1"/>
      <c r="O72" s="1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1200" verticalDpi="1200" r:id="rId1"/>
  <rowBreaks count="1" manualBreakCount="1">
    <brk id="29" max="11" man="1"/>
  </rowBreaks>
  <ignoredErrors>
    <ignoredError sqref="C43:J48 C51:J52 C50:J50 C49:J49 L43:L48 L52 L15:L25 C14:L14 C15:K25 C40:F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Morisset to Newcastle - Revised</vt:lpstr>
      <vt:lpstr>'Morisset to Newcastle - Revised'!Print_Area</vt:lpstr>
    </vt:vector>
  </TitlesOfParts>
  <Company>Sydney Trains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Wagemans, Gus</cp:lastModifiedBy>
  <cp:lastPrinted>2019-11-11T05:47:12Z</cp:lastPrinted>
  <dcterms:created xsi:type="dcterms:W3CDTF">2003-03-24T04:02:06Z</dcterms:created>
  <dcterms:modified xsi:type="dcterms:W3CDTF">2019-11-14T03:24:51Z</dcterms:modified>
</cp:coreProperties>
</file>