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4700" yWindow="48" windowWidth="13500" windowHeight="13056"/>
  </bookViews>
  <sheets>
    <sheet name="T2 - South Line" sheetId="12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'T2 - South Line'!$A$1:$N$81</definedName>
    <definedName name="_xlnm.Print_Titles" localSheetId="0">'T2 - South Line'!$A:$A,'T2 - South Line'!$1:$2</definedName>
    <definedName name="Standbys_901_911">[1]Master!$A$239:$B$264</definedName>
    <definedName name="Standbys_912_940">[1]Master!$A$265:$L$283</definedName>
    <definedName name="Standbys_AM_PM" localSheetId="0">#REF!</definedName>
    <definedName name="Standbys_AM_PM">#REF!</definedName>
    <definedName name="Standbys_Special_Events" localSheetId="0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</definedNames>
  <calcPr calcId="145621"/>
</workbook>
</file>

<file path=xl/calcChain.xml><?xml version="1.0" encoding="utf-8"?>
<calcChain xmlns="http://schemas.openxmlformats.org/spreadsheetml/2006/main">
  <c r="C17" i="127" l="1"/>
  <c r="D17" i="127"/>
  <c r="E17" i="127"/>
  <c r="F17" i="127"/>
  <c r="G17" i="127"/>
  <c r="H17" i="127"/>
  <c r="I17" i="127"/>
  <c r="J17" i="127"/>
  <c r="K17" i="127"/>
  <c r="L17" i="127"/>
  <c r="B17" i="127"/>
  <c r="C12" i="127"/>
  <c r="D12" i="127"/>
  <c r="E12" i="127"/>
  <c r="F12" i="127"/>
  <c r="G12" i="127"/>
  <c r="H12" i="127"/>
  <c r="I12" i="127"/>
  <c r="J12" i="127"/>
  <c r="K12" i="127"/>
  <c r="L12" i="127"/>
  <c r="M12" i="127"/>
  <c r="B12" i="127"/>
  <c r="C57" i="127"/>
  <c r="D57" i="127"/>
  <c r="E57" i="127"/>
  <c r="F57" i="127"/>
  <c r="G57" i="127"/>
  <c r="H57" i="127"/>
  <c r="I57" i="127"/>
  <c r="J57" i="127"/>
  <c r="K57" i="127"/>
  <c r="L57" i="127"/>
  <c r="M57" i="127"/>
  <c r="B57" i="127"/>
  <c r="N71" i="127"/>
  <c r="M71" i="127"/>
  <c r="M72" i="127" s="1"/>
  <c r="M73" i="127" s="1"/>
  <c r="M74" i="127" s="1"/>
  <c r="M75" i="127" s="1"/>
  <c r="M76" i="127" s="1"/>
  <c r="C70" i="127"/>
  <c r="C69" i="127" s="1"/>
  <c r="D70" i="127"/>
  <c r="E70" i="127"/>
  <c r="E69" i="127" s="1"/>
  <c r="F70" i="127"/>
  <c r="G70" i="127"/>
  <c r="G69" i="127" s="1"/>
  <c r="H70" i="127"/>
  <c r="I70" i="127"/>
  <c r="I69" i="127" s="1"/>
  <c r="J70" i="127"/>
  <c r="K70" i="127"/>
  <c r="K69" i="127" s="1"/>
  <c r="L70" i="127"/>
  <c r="B70" i="127"/>
  <c r="B69" i="127" s="1"/>
  <c r="B71" i="127"/>
  <c r="N70" i="127"/>
  <c r="M70" i="127"/>
  <c r="D69" i="127"/>
  <c r="F69" i="127"/>
  <c r="H69" i="127"/>
  <c r="J69" i="127"/>
  <c r="L69" i="127"/>
  <c r="C72" i="127"/>
  <c r="D72" i="127"/>
  <c r="E72" i="127"/>
  <c r="F72" i="127"/>
  <c r="G72" i="127"/>
  <c r="H72" i="127"/>
  <c r="I72" i="127"/>
  <c r="J72" i="127"/>
  <c r="K72" i="127"/>
  <c r="L72" i="127"/>
  <c r="B72" i="127"/>
  <c r="C73" i="127"/>
  <c r="D73" i="127"/>
  <c r="E73" i="127"/>
  <c r="F73" i="127"/>
  <c r="G73" i="127"/>
  <c r="H73" i="127"/>
  <c r="I73" i="127"/>
  <c r="J73" i="127"/>
  <c r="K73" i="127"/>
  <c r="L73" i="127"/>
  <c r="B73" i="127"/>
  <c r="C53" i="127"/>
  <c r="C54" i="127" s="1"/>
  <c r="C55" i="127" s="1"/>
  <c r="D53" i="127"/>
  <c r="E53" i="127"/>
  <c r="E54" i="127" s="1"/>
  <c r="E55" i="127" s="1"/>
  <c r="F53" i="127"/>
  <c r="F54" i="127" s="1"/>
  <c r="F55" i="127" s="1"/>
  <c r="G53" i="127"/>
  <c r="G54" i="127" s="1"/>
  <c r="G55" i="127" s="1"/>
  <c r="H53" i="127"/>
  <c r="I53" i="127"/>
  <c r="I54" i="127" s="1"/>
  <c r="I55" i="127" s="1"/>
  <c r="J53" i="127"/>
  <c r="J54" i="127" s="1"/>
  <c r="J55" i="127" s="1"/>
  <c r="K53" i="127"/>
  <c r="K54" i="127" s="1"/>
  <c r="K55" i="127" s="1"/>
  <c r="L53" i="127"/>
  <c r="M53" i="127"/>
  <c r="M54" i="127" s="1"/>
  <c r="M55" i="127" s="1"/>
  <c r="B53" i="127"/>
  <c r="D54" i="127"/>
  <c r="D55" i="127" s="1"/>
  <c r="H54" i="127"/>
  <c r="H55" i="127" s="1"/>
  <c r="L54" i="127"/>
  <c r="L55" i="127" s="1"/>
  <c r="C30" i="127"/>
  <c r="D30" i="127"/>
  <c r="E30" i="127"/>
  <c r="F30" i="127"/>
  <c r="G30" i="127"/>
  <c r="H30" i="127"/>
  <c r="B30" i="127"/>
  <c r="C29" i="127"/>
  <c r="D29" i="127"/>
  <c r="E29" i="127"/>
  <c r="F29" i="127"/>
  <c r="G29" i="127"/>
  <c r="H29" i="127"/>
  <c r="B29" i="127"/>
  <c r="C36" i="127"/>
  <c r="D36" i="127"/>
  <c r="E36" i="127"/>
  <c r="B36" i="127"/>
  <c r="C37" i="127"/>
  <c r="D37" i="127"/>
  <c r="E37" i="127"/>
  <c r="B37" i="127"/>
  <c r="C28" i="127"/>
  <c r="D28" i="127"/>
  <c r="E28" i="127"/>
  <c r="F28" i="127"/>
  <c r="G28" i="127"/>
  <c r="H28" i="127"/>
  <c r="B28" i="127"/>
  <c r="N72" i="127" l="1"/>
  <c r="N73" i="127" s="1"/>
  <c r="N74" i="127" s="1"/>
  <c r="C38" i="127"/>
  <c r="D38" i="127"/>
  <c r="E38" i="127"/>
  <c r="B38" i="127"/>
  <c r="C27" i="127"/>
  <c r="D27" i="127"/>
  <c r="E27" i="127"/>
  <c r="F27" i="127"/>
  <c r="G27" i="127"/>
  <c r="H27" i="127"/>
  <c r="B27" i="127"/>
  <c r="L10" i="127"/>
  <c r="M51" i="127"/>
  <c r="C51" i="127"/>
  <c r="D51" i="127"/>
  <c r="E51" i="127"/>
  <c r="F51" i="127"/>
  <c r="G51" i="127"/>
  <c r="H51" i="127"/>
  <c r="I51" i="127"/>
  <c r="J51" i="127"/>
  <c r="K51" i="127"/>
  <c r="B51" i="127"/>
  <c r="L51" i="127"/>
  <c r="C19" i="127"/>
  <c r="D19" i="127"/>
  <c r="E19" i="127"/>
  <c r="F19" i="127"/>
  <c r="G19" i="127"/>
  <c r="H19" i="127"/>
  <c r="I19" i="127"/>
  <c r="J19" i="127"/>
  <c r="K19" i="127"/>
  <c r="L19" i="127"/>
  <c r="L18" i="127" s="1"/>
  <c r="B19" i="127"/>
  <c r="C75" i="127"/>
  <c r="C74" i="127" s="1"/>
  <c r="D75" i="127"/>
  <c r="D74" i="127" s="1"/>
  <c r="E75" i="127"/>
  <c r="E74" i="127" s="1"/>
  <c r="F75" i="127"/>
  <c r="F74" i="127" s="1"/>
  <c r="G75" i="127"/>
  <c r="G74" i="127" s="1"/>
  <c r="H75" i="127"/>
  <c r="I75" i="127"/>
  <c r="J75" i="127"/>
  <c r="J74" i="127" s="1"/>
  <c r="K75" i="127"/>
  <c r="L75" i="127"/>
  <c r="B75" i="127"/>
  <c r="B74" i="127" s="1"/>
  <c r="B68" i="127" s="1"/>
  <c r="B67" i="127" s="1"/>
  <c r="H74" i="127"/>
  <c r="I74" i="127"/>
  <c r="K74" i="127"/>
  <c r="L74" i="127"/>
  <c r="M68" i="127"/>
  <c r="M69" i="127" s="1"/>
  <c r="N68" i="127"/>
  <c r="N69" i="127" s="1"/>
  <c r="G71" i="127" l="1"/>
  <c r="G68" i="127" s="1"/>
  <c r="G67" i="127" s="1"/>
  <c r="H71" i="127"/>
  <c r="H68" i="127" s="1"/>
  <c r="H67" i="127" s="1"/>
  <c r="F71" i="127"/>
  <c r="F68" i="127" s="1"/>
  <c r="F67" i="127" s="1"/>
  <c r="L71" i="127"/>
  <c r="L68" i="127" s="1"/>
  <c r="L67" i="127" s="1"/>
  <c r="E71" i="127"/>
  <c r="E68" i="127" s="1"/>
  <c r="E67" i="127" s="1"/>
  <c r="I71" i="127"/>
  <c r="I68" i="127" s="1"/>
  <c r="I67" i="127" s="1"/>
  <c r="C71" i="127"/>
  <c r="C68" i="127" s="1"/>
  <c r="C67" i="127" s="1"/>
  <c r="J71" i="127"/>
  <c r="J68" i="127" s="1"/>
  <c r="J67" i="127" s="1"/>
  <c r="K71" i="127"/>
  <c r="K68" i="127" s="1"/>
  <c r="K67" i="127" s="1"/>
  <c r="D71" i="127"/>
  <c r="D68" i="127" s="1"/>
  <c r="D67" i="127" s="1"/>
  <c r="E35" i="127"/>
  <c r="E34" i="127" s="1"/>
  <c r="L11" i="127" l="1"/>
  <c r="K10" i="127"/>
  <c r="K11" i="127" s="1"/>
  <c r="B10" i="127"/>
  <c r="B11" i="127" s="1"/>
  <c r="C10" i="127"/>
  <c r="C11" i="127" s="1"/>
  <c r="D10" i="127"/>
  <c r="D11" i="127" s="1"/>
  <c r="E10" i="127"/>
  <c r="E11" i="127" s="1"/>
  <c r="F10" i="127"/>
  <c r="F11" i="127" s="1"/>
  <c r="H10" i="127"/>
  <c r="H11" i="127" s="1"/>
  <c r="J10" i="127"/>
  <c r="J11" i="127" s="1"/>
  <c r="G10" i="127"/>
  <c r="G11" i="127" s="1"/>
  <c r="I10" i="127"/>
  <c r="I11" i="127" s="1"/>
  <c r="M10" i="127"/>
  <c r="M11" i="127" s="1"/>
  <c r="H18" i="127"/>
  <c r="F18" i="127"/>
  <c r="D18" i="127"/>
  <c r="B18" i="127"/>
  <c r="I52" i="127"/>
  <c r="I56" i="127" s="1"/>
  <c r="I58" i="127" s="1"/>
  <c r="I59" i="127" s="1"/>
  <c r="G52" i="127"/>
  <c r="G56" i="127" s="1"/>
  <c r="G58" i="127" s="1"/>
  <c r="G59" i="127" s="1"/>
  <c r="E52" i="127"/>
  <c r="E56" i="127" s="1"/>
  <c r="E58" i="127" s="1"/>
  <c r="E59" i="127" s="1"/>
  <c r="C52" i="127"/>
  <c r="C56" i="127" s="1"/>
  <c r="C58" i="127" s="1"/>
  <c r="C59" i="127" s="1"/>
  <c r="B52" i="127"/>
  <c r="B54" i="127" s="1"/>
  <c r="F52" i="127"/>
  <c r="F56" i="127" s="1"/>
  <c r="F58" i="127" s="1"/>
  <c r="F59" i="127" s="1"/>
  <c r="D52" i="127"/>
  <c r="D56" i="127" s="1"/>
  <c r="D58" i="127" s="1"/>
  <c r="D59" i="127" s="1"/>
  <c r="M52" i="127"/>
  <c r="M56" i="127" s="1"/>
  <c r="M58" i="127" s="1"/>
  <c r="M59" i="127" s="1"/>
  <c r="L52" i="127"/>
  <c r="L56" i="127" s="1"/>
  <c r="L58" i="127" s="1"/>
  <c r="L59" i="127" s="1"/>
  <c r="K52" i="127"/>
  <c r="K56" i="127" s="1"/>
  <c r="K58" i="127" s="1"/>
  <c r="K59" i="127" s="1"/>
  <c r="J52" i="127"/>
  <c r="J56" i="127" s="1"/>
  <c r="J58" i="127" s="1"/>
  <c r="J59" i="127" s="1"/>
  <c r="H52" i="127"/>
  <c r="H56" i="127" s="1"/>
  <c r="H58" i="127" s="1"/>
  <c r="H59" i="127" s="1"/>
  <c r="K18" i="127"/>
  <c r="B31" i="127"/>
  <c r="C31" i="127"/>
  <c r="D31" i="127"/>
  <c r="E31" i="127"/>
  <c r="F31" i="127"/>
  <c r="G31" i="127"/>
  <c r="H31" i="127"/>
  <c r="J18" i="127"/>
  <c r="E18" i="127"/>
  <c r="G18" i="127"/>
  <c r="I18" i="127"/>
  <c r="C18" i="127"/>
  <c r="D35" i="127"/>
  <c r="D34" i="127" s="1"/>
  <c r="C35" i="127"/>
  <c r="C34" i="127" s="1"/>
  <c r="B35" i="127"/>
  <c r="B34" i="127" s="1"/>
  <c r="J13" i="127"/>
  <c r="H13" i="127"/>
  <c r="F13" i="127"/>
  <c r="D13" i="127"/>
  <c r="E13" i="127"/>
  <c r="I13" i="127"/>
  <c r="G13" i="127"/>
  <c r="B56" i="127" l="1"/>
  <c r="B58" i="127" s="1"/>
  <c r="B59" i="127" s="1"/>
  <c r="B55" i="127"/>
  <c r="N75" i="127" l="1"/>
  <c r="N76" i="127" s="1"/>
</calcChain>
</file>

<file path=xl/sharedStrings.xml><?xml version="1.0" encoding="utf-8"?>
<sst xmlns="http://schemas.openxmlformats.org/spreadsheetml/2006/main" count="226" uniqueCount="74">
  <si>
    <t>service gap</t>
  </si>
  <si>
    <t xml:space="preserve">Run No </t>
  </si>
  <si>
    <t>Towards Glenfield</t>
  </si>
  <si>
    <t>LEPPINGTON</t>
  </si>
  <si>
    <t>Edmondson Park</t>
  </si>
  <si>
    <t>GLENFIELD</t>
  </si>
  <si>
    <t>Train Arrives</t>
  </si>
  <si>
    <t>Train Departs</t>
  </si>
  <si>
    <t>Fairfield</t>
  </si>
  <si>
    <t>Canley Vale</t>
  </si>
  <si>
    <t>Cabramatta</t>
  </si>
  <si>
    <t>Warwick Farm</t>
  </si>
  <si>
    <t>Liverpool</t>
  </si>
  <si>
    <t>Casula</t>
  </si>
  <si>
    <t xml:space="preserve">Casula </t>
  </si>
  <si>
    <t>Run No</t>
  </si>
  <si>
    <t>Number of Bus</t>
  </si>
  <si>
    <t>LIVERPOOL</t>
  </si>
  <si>
    <t>Towards Liverpool</t>
  </si>
  <si>
    <t>Carramar</t>
  </si>
  <si>
    <t>Towards Villawood</t>
  </si>
  <si>
    <t>Run no</t>
  </si>
  <si>
    <t>VILLAWOOD</t>
  </si>
  <si>
    <t xml:space="preserve">Route 3T3 : Villawood then all stations to Liverpool and return </t>
  </si>
  <si>
    <t>SWTT Train Departs</t>
  </si>
  <si>
    <t>Days</t>
  </si>
  <si>
    <t>Towards Fairfield</t>
  </si>
  <si>
    <t>Route 15T2 : Fairfield, Cabramatta, then Liverpool and return</t>
  </si>
  <si>
    <t>43-M</t>
  </si>
  <si>
    <t>95-W / 68-U</t>
  </si>
  <si>
    <t>22XZ</t>
  </si>
  <si>
    <t>92-U</t>
  </si>
  <si>
    <t>18-U</t>
  </si>
  <si>
    <t>96-U</t>
  </si>
  <si>
    <t>82-W</t>
  </si>
  <si>
    <t>29T2 : Fairfield all stations to Leppington and return</t>
  </si>
  <si>
    <t>88-W</t>
  </si>
  <si>
    <t>83-W</t>
  </si>
  <si>
    <t>71-S</t>
  </si>
  <si>
    <t>60-U</t>
  </si>
  <si>
    <t>89-X</t>
  </si>
  <si>
    <t>81-W</t>
  </si>
  <si>
    <t>87-U</t>
  </si>
  <si>
    <t>95-X</t>
  </si>
  <si>
    <t>540V</t>
  </si>
  <si>
    <t>552N</t>
  </si>
  <si>
    <t>568T</t>
  </si>
  <si>
    <t>564M</t>
  </si>
  <si>
    <t xml:space="preserve"> 540U</t>
  </si>
  <si>
    <t>552M</t>
  </si>
  <si>
    <t>568S</t>
  </si>
  <si>
    <t>532N</t>
  </si>
  <si>
    <t>542L</t>
  </si>
  <si>
    <t>9--R</t>
  </si>
  <si>
    <t>86-W</t>
  </si>
  <si>
    <t>84XX</t>
  </si>
  <si>
    <t>71-T</t>
  </si>
  <si>
    <t>564L</t>
  </si>
  <si>
    <t>53AM</t>
  </si>
  <si>
    <t>51AK</t>
  </si>
  <si>
    <t>789Y</t>
  </si>
  <si>
    <t>25T2 : Leppington all stations to Fairfield then Granville and return</t>
  </si>
  <si>
    <t>Bus Route</t>
  </si>
  <si>
    <t>29T2</t>
  </si>
  <si>
    <t>25T2</t>
  </si>
  <si>
    <t>Granville</t>
  </si>
  <si>
    <t>-</t>
  </si>
  <si>
    <t>61-V</t>
  </si>
  <si>
    <t>92-V</t>
  </si>
  <si>
    <t>Tue /
Wed  / Thu</t>
  </si>
  <si>
    <t xml:space="preserve"> Wed /
 Thu / Fri</t>
  </si>
  <si>
    <t xml:space="preserve"> Wed  /
 Thu / Fri</t>
  </si>
  <si>
    <t>Three (3) weeknights - Tuesday 30 June, Wednesday 01 and Thursday 02 July 2020</t>
  </si>
  <si>
    <t>T2 South Line / T5 Cumberland Line
Fairfield to Leppington
Villawood to Liverpool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</si>
</sst>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color theme="1" tint="0.34998626667073579"/>
      <name val="Arial"/>
      <family val="2"/>
    </font>
    <font>
      <b/>
      <sz val="12"/>
      <color theme="1" tint="0.249977111117893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110">
    <xf numFmtId="0" fontId="0" fillId="0" borderId="0" xfId="0"/>
    <xf numFmtId="0" fontId="4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20" fontId="5" fillId="2" borderId="0" xfId="1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left" vertical="center"/>
    </xf>
    <xf numFmtId="166" fontId="8" fillId="2" borderId="0" xfId="0" applyNumberFormat="1" applyFont="1" applyFill="1" applyBorder="1" applyAlignment="1">
      <alignment horizontal="left" vertical="center" wrapText="1"/>
    </xf>
    <xf numFmtId="0" fontId="4" fillId="0" borderId="0" xfId="20" applyFont="1" applyAlignment="1">
      <alignment horizontal="left" vertical="center"/>
    </xf>
    <xf numFmtId="0" fontId="13" fillId="2" borderId="0" xfId="2" applyFont="1" applyFill="1" applyAlignment="1" applyProtection="1">
      <alignment horizontal="left"/>
    </xf>
    <xf numFmtId="0" fontId="5" fillId="0" borderId="0" xfId="2" applyFont="1" applyAlignment="1" applyProtection="1"/>
    <xf numFmtId="0" fontId="5" fillId="2" borderId="0" xfId="2" applyFont="1" applyFill="1" applyAlignment="1" applyProtection="1"/>
    <xf numFmtId="0" fontId="4" fillId="2" borderId="0" xfId="2" applyFont="1" applyFill="1" applyAlignment="1" applyProtection="1">
      <alignment vertical="center"/>
    </xf>
    <xf numFmtId="0" fontId="4" fillId="2" borderId="0" xfId="20" applyFont="1" applyFill="1" applyAlignment="1">
      <alignment horizontal="left" vertical="center"/>
    </xf>
    <xf numFmtId="0" fontId="4" fillId="2" borderId="0" xfId="20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left"/>
    </xf>
    <xf numFmtId="0" fontId="11" fillId="2" borderId="3" xfId="0" applyFont="1" applyFill="1" applyBorder="1" applyAlignment="1">
      <alignment horizontal="right" vertical="center"/>
    </xf>
    <xf numFmtId="0" fontId="7" fillId="2" borderId="0" xfId="2" applyFont="1" applyFill="1" applyAlignment="1" applyProtection="1">
      <alignment horizontal="left"/>
    </xf>
    <xf numFmtId="0" fontId="8" fillId="2" borderId="0" xfId="0" applyFont="1" applyFill="1" applyBorder="1" applyAlignment="1">
      <alignment horizontal="center" vertical="center"/>
    </xf>
    <xf numFmtId="0" fontId="13" fillId="2" borderId="0" xfId="2" applyFont="1" applyFill="1" applyAlignment="1" applyProtection="1"/>
    <xf numFmtId="0" fontId="5" fillId="0" borderId="0" xfId="2" applyFont="1" applyBorder="1" applyAlignment="1" applyProtection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20" fontId="8" fillId="2" borderId="0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vertical="center"/>
    </xf>
    <xf numFmtId="20" fontId="5" fillId="2" borderId="0" xfId="2" applyNumberFormat="1" applyFont="1" applyFill="1" applyBorder="1" applyAlignment="1" applyProtection="1">
      <alignment horizontal="center" vertical="center"/>
    </xf>
    <xf numFmtId="0" fontId="14" fillId="2" borderId="0" xfId="2" applyFont="1" applyFill="1" applyAlignment="1" applyProtection="1"/>
    <xf numFmtId="166" fontId="15" fillId="2" borderId="0" xfId="0" applyNumberFormat="1" applyFont="1" applyFill="1" applyBorder="1" applyAlignment="1">
      <alignment horizontal="left" vertical="center" wrapText="1"/>
    </xf>
    <xf numFmtId="166" fontId="16" fillId="2" borderId="0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left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8" fontId="5" fillId="0" borderId="16" xfId="1" applyNumberFormat="1" applyFont="1" applyFill="1" applyBorder="1" applyAlignment="1" applyProtection="1">
      <alignment horizontal="center" vertical="center"/>
    </xf>
    <xf numFmtId="18" fontId="5" fillId="0" borderId="15" xfId="1" applyNumberFormat="1" applyFont="1" applyFill="1" applyBorder="1" applyAlignment="1" applyProtection="1">
      <alignment horizontal="center" vertical="center"/>
    </xf>
    <xf numFmtId="18" fontId="5" fillId="0" borderId="14" xfId="1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>
      <alignment horizontal="left" vertical="center" wrapText="1"/>
    </xf>
    <xf numFmtId="0" fontId="7" fillId="2" borderId="0" xfId="2" applyFont="1" applyFill="1" applyAlignment="1" applyProtection="1">
      <alignment horizontal="left"/>
    </xf>
    <xf numFmtId="0" fontId="11" fillId="2" borderId="15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right" vertical="center"/>
    </xf>
    <xf numFmtId="0" fontId="5" fillId="2" borderId="15" xfId="2" applyFont="1" applyFill="1" applyBorder="1" applyAlignment="1" applyProtection="1">
      <alignment horizontal="right" vertical="center"/>
    </xf>
    <xf numFmtId="0" fontId="5" fillId="2" borderId="16" xfId="2" applyFont="1" applyFill="1" applyBorder="1" applyAlignment="1" applyProtection="1">
      <alignment horizontal="right" vertical="center"/>
    </xf>
    <xf numFmtId="0" fontId="5" fillId="2" borderId="14" xfId="2" applyFont="1" applyFill="1" applyBorder="1" applyAlignment="1" applyProtection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18" fontId="5" fillId="0" borderId="11" xfId="1" applyNumberFormat="1" applyFont="1" applyFill="1" applyBorder="1" applyAlignment="1" applyProtection="1">
      <alignment horizontal="center" vertical="center"/>
    </xf>
    <xf numFmtId="18" fontId="5" fillId="0" borderId="19" xfId="1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0" xfId="2" applyFont="1" applyFill="1" applyAlignment="1" applyProtection="1">
      <alignment vertical="center"/>
    </xf>
    <xf numFmtId="18" fontId="18" fillId="0" borderId="0" xfId="1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14" fillId="0" borderId="0" xfId="2" applyFont="1" applyFill="1" applyAlignment="1" applyProtection="1"/>
    <xf numFmtId="0" fontId="8" fillId="0" borderId="16" xfId="0" applyFont="1" applyFill="1" applyBorder="1" applyAlignment="1">
      <alignment horizontal="center" vertical="center"/>
    </xf>
    <xf numFmtId="0" fontId="5" fillId="0" borderId="0" xfId="2" applyFont="1" applyFill="1" applyAlignment="1" applyProtection="1"/>
    <xf numFmtId="18" fontId="8" fillId="0" borderId="16" xfId="1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>
      <alignment horizontal="left"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left" vertical="center"/>
    </xf>
    <xf numFmtId="0" fontId="4" fillId="0" borderId="0" xfId="2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" fontId="8" fillId="0" borderId="14" xfId="1" applyNumberFormat="1" applyFont="1" applyFill="1" applyBorder="1" applyAlignment="1" applyProtection="1">
      <alignment horizontal="center"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 vertical="center"/>
    </xf>
    <xf numFmtId="0" fontId="18" fillId="0" borderId="0" xfId="2" applyFont="1" applyFill="1" applyBorder="1" applyAlignment="1" applyProtection="1">
      <alignment vertical="center" wrapText="1"/>
    </xf>
    <xf numFmtId="20" fontId="8" fillId="0" borderId="14" xfId="1" applyNumberFormat="1" applyFont="1" applyFill="1" applyBorder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 applyProtection="1">
      <alignment horizontal="center" vertical="center" wrapText="1"/>
    </xf>
    <xf numFmtId="0" fontId="5" fillId="0" borderId="0" xfId="2" applyFont="1" applyFill="1" applyAlignment="1" applyProtection="1">
      <alignment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0" xfId="2" applyFont="1" applyFill="1" applyAlignment="1" applyProtection="1">
      <alignment horizontal="left"/>
    </xf>
    <xf numFmtId="0" fontId="11" fillId="0" borderId="8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5" fillId="0" borderId="9" xfId="2" applyFont="1" applyFill="1" applyBorder="1" applyAlignment="1" applyProtection="1">
      <alignment horizontal="right" vertical="center"/>
    </xf>
    <xf numFmtId="0" fontId="5" fillId="0" borderId="2" xfId="2" applyFont="1" applyFill="1" applyBorder="1" applyAlignment="1" applyProtection="1">
      <alignment horizontal="right" vertical="center"/>
    </xf>
    <xf numFmtId="0" fontId="5" fillId="0" borderId="1" xfId="2" applyFont="1" applyFill="1" applyBorder="1" applyAlignment="1" applyProtection="1">
      <alignment horizontal="right" vertical="center"/>
    </xf>
    <xf numFmtId="0" fontId="6" fillId="0" borderId="6" xfId="2" applyFont="1" applyFill="1" applyBorder="1" applyAlignment="1" applyProtection="1">
      <alignment horizontal="right" vertical="center"/>
    </xf>
    <xf numFmtId="20" fontId="5" fillId="0" borderId="6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right" vertical="center"/>
    </xf>
    <xf numFmtId="20" fontId="5" fillId="0" borderId="0" xfId="1" applyNumberFormat="1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horizontal="left"/>
    </xf>
    <xf numFmtId="0" fontId="10" fillId="0" borderId="0" xfId="2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" fontId="18" fillId="0" borderId="17" xfId="1" applyNumberFormat="1" applyFont="1" applyFill="1" applyBorder="1" applyAlignment="1" applyProtection="1">
      <alignment vertical="center" wrapText="1"/>
    </xf>
    <xf numFmtId="18" fontId="18" fillId="0" borderId="18" xfId="1" applyNumberFormat="1" applyFont="1" applyFill="1" applyBorder="1" applyAlignment="1" applyProtection="1">
      <alignment vertical="center" wrapText="1"/>
    </xf>
    <xf numFmtId="0" fontId="11" fillId="0" borderId="25" xfId="0" applyFont="1" applyFill="1" applyBorder="1" applyAlignment="1">
      <alignment horizontal="right" vertical="center"/>
    </xf>
    <xf numFmtId="18" fontId="5" fillId="0" borderId="26" xfId="1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20" fontId="7" fillId="0" borderId="0" xfId="2" applyNumberFormat="1" applyFont="1" applyFill="1" applyAlignment="1" applyProtection="1">
      <alignment horizontal="left"/>
    </xf>
    <xf numFmtId="0" fontId="5" fillId="0" borderId="10" xfId="2" applyFont="1" applyFill="1" applyBorder="1" applyAlignment="1" applyProtection="1">
      <alignment horizontal="right" vertical="center"/>
    </xf>
    <xf numFmtId="0" fontId="5" fillId="0" borderId="13" xfId="2" applyFont="1" applyFill="1" applyBorder="1" applyAlignment="1" applyProtection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2" applyFont="1" applyFill="1" applyBorder="1" applyAlignment="1" applyProtection="1">
      <alignment horizontal="right" vertical="center"/>
    </xf>
    <xf numFmtId="0" fontId="5" fillId="0" borderId="14" xfId="2" applyFont="1" applyFill="1" applyBorder="1" applyAlignment="1" applyProtection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9" fillId="4" borderId="0" xfId="2" applyFont="1" applyFill="1" applyAlignment="1" applyProtection="1">
      <alignment horizontal="center" vertical="center" wrapText="1"/>
    </xf>
    <xf numFmtId="0" fontId="7" fillId="2" borderId="0" xfId="2" applyFont="1" applyFill="1" applyAlignment="1" applyProtection="1">
      <alignment horizontal="left"/>
    </xf>
    <xf numFmtId="0" fontId="7" fillId="0" borderId="0" xfId="2" applyFont="1" applyFill="1" applyAlignment="1" applyProtection="1">
      <alignment horizontal="left"/>
    </xf>
    <xf numFmtId="166" fontId="7" fillId="3" borderId="0" xfId="0" applyNumberFormat="1" applyFont="1" applyFill="1" applyBorder="1" applyAlignment="1">
      <alignment horizontal="center" vertical="center" wrapText="1"/>
    </xf>
    <xf numFmtId="18" fontId="18" fillId="0" borderId="21" xfId="1" applyNumberFormat="1" applyFont="1" applyFill="1" applyBorder="1" applyAlignment="1" applyProtection="1">
      <alignment horizontal="center" vertical="center" wrapText="1"/>
    </xf>
    <xf numFmtId="18" fontId="18" fillId="0" borderId="22" xfId="1" applyNumberFormat="1" applyFont="1" applyFill="1" applyBorder="1" applyAlignment="1" applyProtection="1">
      <alignment horizontal="center" vertical="center" wrapText="1"/>
    </xf>
    <xf numFmtId="18" fontId="18" fillId="0" borderId="23" xfId="1" applyNumberFormat="1" applyFont="1" applyFill="1" applyBorder="1" applyAlignment="1" applyProtection="1">
      <alignment horizontal="center" vertical="center" wrapText="1"/>
    </xf>
    <xf numFmtId="18" fontId="18" fillId="0" borderId="24" xfId="1" applyNumberFormat="1" applyFont="1" applyFill="1" applyBorder="1" applyAlignment="1" applyProtection="1">
      <alignment horizontal="center" vertical="center" wrapText="1"/>
    </xf>
  </cellXfs>
  <cellStyles count="21">
    <cellStyle name="Comma 2" xfId="4"/>
    <cellStyle name="Comma 3" xfId="5"/>
    <cellStyle name="Comma 4" xfId="6"/>
    <cellStyle name="Comma 5" xfId="7"/>
    <cellStyle name="Currency 2" xfId="8"/>
    <cellStyle name="Normal" xfId="0" builtinId="0"/>
    <cellStyle name="Normal 10" xfId="18"/>
    <cellStyle name="Normal 2" xfId="2"/>
    <cellStyle name="Normal 2 2" xfId="3"/>
    <cellStyle name="Normal 2 3" xfId="9"/>
    <cellStyle name="Normal 3" xfId="10"/>
    <cellStyle name="Normal 3 2" xfId="11"/>
    <cellStyle name="Normal 4" xfId="12"/>
    <cellStyle name="Normal 5" xfId="13"/>
    <cellStyle name="Normal 5 2" xfId="14"/>
    <cellStyle name="Normal 6" xfId="15"/>
    <cellStyle name="Normal 7" xfId="16"/>
    <cellStyle name="Normal 8" xfId="17"/>
    <cellStyle name="Normal 9" xfId="19"/>
    <cellStyle name="Normal_WTT (4)" xfId="20"/>
    <cellStyle name="Normal_WTT Banks May 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672B"/>
      <color rgb="FF4E9D2D"/>
      <color rgb="FFF7A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HTC\TRANSDEV\Trackwork%20buses%202014\Main%20North%2011%2014%20(WITH%20Gordon)\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EN\TRANSDEV\TRANSDEV%20%20%20Trackwork%20buses%202013\North%20Shore%2008%2013\NORTH%20SHORE%20LINE%20CLOSURE%20%20%2031%20August%20-%201%20Sept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439"/>
  <sheetViews>
    <sheetView showGridLines="0" tabSelected="1" view="pageBreakPreview" zoomScale="50" zoomScaleNormal="90" zoomScaleSheetLayoutView="50" workbookViewId="0">
      <selection activeCell="B11" sqref="B11"/>
    </sheetView>
  </sheetViews>
  <sheetFormatPr defaultColWidth="9.109375" defaultRowHeight="13.2" x14ac:dyDescent="0.25"/>
  <cols>
    <col min="1" max="1" width="31" style="1" customWidth="1"/>
    <col min="2" max="3" width="14.6640625" style="1" customWidth="1"/>
    <col min="4" max="10" width="14.6640625" style="3" customWidth="1"/>
    <col min="11" max="14" width="14.6640625" style="1" customWidth="1"/>
    <col min="15" max="16384" width="9.109375" style="1"/>
  </cols>
  <sheetData>
    <row r="1" spans="1:14" s="2" customFormat="1" ht="83.25" customHeight="1" x14ac:dyDescent="0.25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2" customFormat="1" ht="30" customHeight="1" x14ac:dyDescent="0.25">
      <c r="A2" s="105" t="s">
        <v>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s="2" customFormat="1" ht="17.100000000000001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</row>
    <row r="4" spans="1:14" s="2" customFormat="1" ht="30" customHeight="1" x14ac:dyDescent="0.3">
      <c r="A4" s="103" t="s">
        <v>27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4" s="9" customFormat="1" ht="30" customHeight="1" x14ac:dyDescent="0.3">
      <c r="A5" s="8" t="s">
        <v>18</v>
      </c>
      <c r="B5" s="14"/>
      <c r="C5" s="29"/>
      <c r="D5" s="14"/>
      <c r="E5" s="14"/>
      <c r="F5" s="14"/>
      <c r="G5" s="14"/>
      <c r="H5" s="10"/>
      <c r="I5" s="10"/>
      <c r="J5" s="10"/>
      <c r="N5" s="2"/>
    </row>
    <row r="6" spans="1:14" s="2" customFormat="1" ht="24" hidden="1" customHeight="1" x14ac:dyDescent="0.25">
      <c r="A6" s="15" t="s">
        <v>16</v>
      </c>
      <c r="B6" s="28">
        <v>1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  <c r="K6" s="28">
        <v>1</v>
      </c>
      <c r="L6" s="28">
        <v>1</v>
      </c>
      <c r="M6" s="28">
        <v>1</v>
      </c>
    </row>
    <row r="7" spans="1:14" s="2" customFormat="1" ht="30" customHeight="1" x14ac:dyDescent="0.25">
      <c r="A7" s="74" t="s">
        <v>25</v>
      </c>
      <c r="B7" s="30" t="s">
        <v>69</v>
      </c>
      <c r="C7" s="30" t="s">
        <v>69</v>
      </c>
      <c r="D7" s="30" t="s">
        <v>69</v>
      </c>
      <c r="E7" s="30" t="s">
        <v>69</v>
      </c>
      <c r="F7" s="30" t="s">
        <v>69</v>
      </c>
      <c r="G7" s="30" t="s">
        <v>69</v>
      </c>
      <c r="H7" s="30" t="s">
        <v>69</v>
      </c>
      <c r="I7" s="30" t="s">
        <v>69</v>
      </c>
      <c r="J7" s="30" t="s">
        <v>71</v>
      </c>
      <c r="K7" s="30" t="s">
        <v>71</v>
      </c>
      <c r="L7" s="30" t="s">
        <v>71</v>
      </c>
      <c r="M7" s="30" t="s">
        <v>71</v>
      </c>
    </row>
    <row r="8" spans="1:14" s="2" customFormat="1" ht="17.100000000000001" customHeight="1" x14ac:dyDescent="0.25">
      <c r="A8" s="75" t="s">
        <v>1</v>
      </c>
      <c r="B8" s="63" t="s">
        <v>48</v>
      </c>
      <c r="C8" s="63" t="s">
        <v>49</v>
      </c>
      <c r="D8" s="63" t="s">
        <v>38</v>
      </c>
      <c r="E8" s="63" t="s">
        <v>50</v>
      </c>
      <c r="F8" s="63" t="s">
        <v>39</v>
      </c>
      <c r="G8" s="63" t="s">
        <v>57</v>
      </c>
      <c r="H8" s="63" t="s">
        <v>36</v>
      </c>
      <c r="I8" s="63" t="s">
        <v>51</v>
      </c>
      <c r="J8" s="63" t="s">
        <v>40</v>
      </c>
      <c r="K8" s="63" t="s">
        <v>52</v>
      </c>
      <c r="L8" s="63" t="s">
        <v>41</v>
      </c>
      <c r="M8" s="63" t="s">
        <v>37</v>
      </c>
    </row>
    <row r="9" spans="1:14" s="2" customFormat="1" ht="17.100000000000001" customHeight="1" x14ac:dyDescent="0.25">
      <c r="A9" s="76" t="s">
        <v>6</v>
      </c>
      <c r="B9" s="64">
        <v>0.92013888888888884</v>
      </c>
      <c r="C9" s="64">
        <v>0.9291666666666667</v>
      </c>
      <c r="D9" s="64">
        <v>0.93472222222222223</v>
      </c>
      <c r="E9" s="56">
        <v>0.94930555555555562</v>
      </c>
      <c r="F9" s="64">
        <v>0.95763888888888893</v>
      </c>
      <c r="G9" s="64">
        <v>0.97013888888888899</v>
      </c>
      <c r="H9" s="64">
        <v>0.97777777777777775</v>
      </c>
      <c r="I9" s="64">
        <v>0.99097222222222225</v>
      </c>
      <c r="J9" s="64">
        <v>0.99722222222222223</v>
      </c>
      <c r="K9" s="64">
        <v>1.1805555555555555E-2</v>
      </c>
      <c r="L9" s="64">
        <v>2.0833333333333332E-2</v>
      </c>
      <c r="M9" s="64">
        <v>4.0972222222222222E-2</v>
      </c>
    </row>
    <row r="10" spans="1:14" s="2" customFormat="1" ht="17.100000000000001" customHeight="1" x14ac:dyDescent="0.25">
      <c r="A10" s="77" t="s">
        <v>8</v>
      </c>
      <c r="B10" s="33">
        <f>MOD(B9+TIME(0,5,0),1)</f>
        <v>0.92361111111111105</v>
      </c>
      <c r="C10" s="33">
        <f t="shared" ref="C10" si="0">MOD(C9+TIME(0,5,0),1)</f>
        <v>0.93263888888888891</v>
      </c>
      <c r="D10" s="33">
        <f t="shared" ref="D10:H10" si="1">MOD(D9+TIME(0,5,0),1)</f>
        <v>0.93819444444444444</v>
      </c>
      <c r="E10" s="33">
        <f t="shared" ref="E10" si="2">MOD(E9+TIME(0,5,0),1)</f>
        <v>0.95277777777777783</v>
      </c>
      <c r="F10" s="33">
        <f t="shared" si="1"/>
        <v>0.96111111111111114</v>
      </c>
      <c r="G10" s="33">
        <f>MOD(G9+TIME(0,5,0),1)</f>
        <v>0.9736111111111112</v>
      </c>
      <c r="H10" s="33">
        <f t="shared" si="1"/>
        <v>0.98124999999999996</v>
      </c>
      <c r="I10" s="33">
        <f t="shared" ref="I10" si="3">MOD(I9+TIME(0,5,0),1)</f>
        <v>0.99444444444444446</v>
      </c>
      <c r="J10" s="33">
        <f>MOD(J9+TIME(0,5,0),1)</f>
        <v>6.94444444444553E-4</v>
      </c>
      <c r="K10" s="33">
        <f>MOD(K9+TIME(0,5,0),1)</f>
        <v>1.5277777777777777E-2</v>
      </c>
      <c r="L10" s="33">
        <f>MOD(L9+TIME(0,9,0),1)</f>
        <v>2.7083333333333331E-2</v>
      </c>
      <c r="M10" s="33">
        <f t="shared" ref="M10" si="4">MOD(M9+TIME(0,5,0),1)</f>
        <v>4.4444444444444446E-2</v>
      </c>
    </row>
    <row r="11" spans="1:14" s="2" customFormat="1" ht="17.100000000000001" customHeight="1" x14ac:dyDescent="0.25">
      <c r="A11" s="78" t="s">
        <v>10</v>
      </c>
      <c r="B11" s="32">
        <f>MOD(B10+TIME(0,8,0),1)</f>
        <v>0.92916666666666659</v>
      </c>
      <c r="C11" s="32">
        <f t="shared" ref="C11" si="5">MOD(C10+TIME(0,8,0),1)</f>
        <v>0.93819444444444444</v>
      </c>
      <c r="D11" s="32">
        <f t="shared" ref="D11:L11" si="6">MOD(D10+TIME(0,8,0),1)</f>
        <v>0.94374999999999998</v>
      </c>
      <c r="E11" s="32">
        <f t="shared" ref="E11" si="7">MOD(E10+TIME(0,8,0),1)</f>
        <v>0.95833333333333337</v>
      </c>
      <c r="F11" s="32">
        <f t="shared" si="6"/>
        <v>0.96666666666666667</v>
      </c>
      <c r="G11" s="32">
        <f>MOD(G10+TIME(0,8,0),1)</f>
        <v>0.97916666666666674</v>
      </c>
      <c r="H11" s="32">
        <f t="shared" si="6"/>
        <v>0.98680555555555549</v>
      </c>
      <c r="I11" s="32">
        <f t="shared" ref="I11" si="8">MOD(I10+TIME(0,8,0),1)</f>
        <v>0</v>
      </c>
      <c r="J11" s="32">
        <f>MOD(J10+TIME(0,8,0),1)</f>
        <v>6.2500000000001088E-3</v>
      </c>
      <c r="K11" s="32">
        <f>MOD(K10+TIME(0,8,0),1)</f>
        <v>2.0833333333333332E-2</v>
      </c>
      <c r="L11" s="32">
        <f t="shared" si="6"/>
        <v>3.2638888888888884E-2</v>
      </c>
      <c r="M11" s="32">
        <f t="shared" ref="M11" si="9">MOD(M10+TIME(0,8,0),1)</f>
        <v>0.05</v>
      </c>
    </row>
    <row r="12" spans="1:14" s="2" customFormat="1" ht="17.100000000000001" customHeight="1" x14ac:dyDescent="0.25">
      <c r="A12" s="79" t="s">
        <v>12</v>
      </c>
      <c r="B12" s="34">
        <f>MOD(B11+TIME(0,10,0),1)</f>
        <v>0.93611111111111101</v>
      </c>
      <c r="C12" s="34">
        <f t="shared" ref="C12:M12" si="10">MOD(C11+TIME(0,10,0),1)</f>
        <v>0.94513888888888886</v>
      </c>
      <c r="D12" s="34">
        <f t="shared" si="10"/>
        <v>0.9506944444444444</v>
      </c>
      <c r="E12" s="34">
        <f t="shared" si="10"/>
        <v>0.96527777777777779</v>
      </c>
      <c r="F12" s="34">
        <f t="shared" si="10"/>
        <v>0.97361111111111109</v>
      </c>
      <c r="G12" s="34">
        <f t="shared" si="10"/>
        <v>0.98611111111111116</v>
      </c>
      <c r="H12" s="34">
        <f t="shared" si="10"/>
        <v>0.99374999999999991</v>
      </c>
      <c r="I12" s="34">
        <f t="shared" si="10"/>
        <v>6.9444444444444441E-3</v>
      </c>
      <c r="J12" s="34">
        <f t="shared" si="10"/>
        <v>1.3194444444444554E-2</v>
      </c>
      <c r="K12" s="34">
        <f t="shared" si="10"/>
        <v>2.7777777777777776E-2</v>
      </c>
      <c r="L12" s="34">
        <f t="shared" si="10"/>
        <v>3.9583333333333331E-2</v>
      </c>
      <c r="M12" s="34">
        <f t="shared" si="10"/>
        <v>5.694444444444445E-2</v>
      </c>
    </row>
    <row r="13" spans="1:14" s="2" customFormat="1" ht="17.100000000000001" hidden="1" customHeight="1" x14ac:dyDescent="0.25">
      <c r="A13" s="80" t="s">
        <v>0</v>
      </c>
      <c r="B13" s="81"/>
      <c r="C13" s="81"/>
      <c r="D13" s="81" t="e">
        <f>MOD(#REF!-#REF!,1)</f>
        <v>#REF!</v>
      </c>
      <c r="E13" s="81" t="e">
        <f>MOD(#REF!-#REF!,1)</f>
        <v>#REF!</v>
      </c>
      <c r="F13" s="81" t="e">
        <f>MOD(#REF!-#REF!,1)</f>
        <v>#REF!</v>
      </c>
      <c r="G13" s="81" t="e">
        <f>MOD(#REF!-#REF!,1)</f>
        <v>#REF!</v>
      </c>
      <c r="H13" s="81" t="e">
        <f>MOD(#REF!-#REF!,1)</f>
        <v>#REF!</v>
      </c>
      <c r="I13" s="81" t="e">
        <f>MOD(#REF!-#REF!,1)</f>
        <v>#REF!</v>
      </c>
      <c r="J13" s="81" t="e">
        <f>MOD(#REF!-#REF!,1)</f>
        <v>#REF!</v>
      </c>
      <c r="K13" s="71"/>
      <c r="L13" s="71"/>
      <c r="M13" s="71"/>
    </row>
    <row r="14" spans="1:14" s="2" customFormat="1" ht="17.100000000000001" customHeight="1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71"/>
      <c r="K14" s="71"/>
      <c r="L14" s="71"/>
      <c r="M14" s="71"/>
    </row>
    <row r="15" spans="1:14" s="9" customFormat="1" ht="30" customHeight="1" x14ac:dyDescent="0.3">
      <c r="A15" s="84" t="s">
        <v>26</v>
      </c>
      <c r="B15" s="73"/>
      <c r="C15" s="73"/>
      <c r="D15" s="73"/>
      <c r="E15" s="73"/>
      <c r="F15" s="73"/>
      <c r="G15" s="73"/>
      <c r="H15" s="55"/>
      <c r="I15" s="55"/>
      <c r="J15" s="55"/>
      <c r="K15" s="55"/>
      <c r="L15" s="55"/>
      <c r="M15" s="55"/>
      <c r="N15" s="55"/>
    </row>
    <row r="16" spans="1:14" s="9" customFormat="1" ht="30" customHeight="1" x14ac:dyDescent="0.25">
      <c r="A16" s="74" t="s">
        <v>25</v>
      </c>
      <c r="B16" s="30" t="s">
        <v>69</v>
      </c>
      <c r="C16" s="30" t="s">
        <v>69</v>
      </c>
      <c r="D16" s="30" t="s">
        <v>69</v>
      </c>
      <c r="E16" s="30" t="s">
        <v>69</v>
      </c>
      <c r="F16" s="30" t="s">
        <v>69</v>
      </c>
      <c r="G16" s="30" t="s">
        <v>69</v>
      </c>
      <c r="H16" s="30" t="s">
        <v>69</v>
      </c>
      <c r="I16" s="30" t="s">
        <v>69</v>
      </c>
      <c r="J16" s="30" t="s">
        <v>69</v>
      </c>
      <c r="K16" s="30" t="s">
        <v>69</v>
      </c>
      <c r="L16" s="30" t="s">
        <v>71</v>
      </c>
      <c r="M16" s="85"/>
      <c r="N16" s="55"/>
    </row>
    <row r="17" spans="1:14" s="2" customFormat="1" ht="17.100000000000001" customHeight="1" x14ac:dyDescent="0.25">
      <c r="A17" s="78" t="s">
        <v>12</v>
      </c>
      <c r="B17" s="32">
        <f>MOD(B18-TIME(0,10,0),1)</f>
        <v>0.90347222222222234</v>
      </c>
      <c r="C17" s="32">
        <f t="shared" ref="C17:L17" si="11">MOD(C18-TIME(0,10,0),1)</f>
        <v>0.91666666666666674</v>
      </c>
      <c r="D17" s="32">
        <f t="shared" si="11"/>
        <v>0.9243055555555556</v>
      </c>
      <c r="E17" s="32">
        <f t="shared" si="11"/>
        <v>0.93541666666666667</v>
      </c>
      <c r="F17" s="32">
        <f t="shared" si="11"/>
        <v>0.94583333333333341</v>
      </c>
      <c r="G17" s="32">
        <f t="shared" si="11"/>
        <v>0.95625000000000004</v>
      </c>
      <c r="H17" s="32">
        <f t="shared" si="11"/>
        <v>0.96597222222222234</v>
      </c>
      <c r="I17" s="32">
        <f t="shared" si="11"/>
        <v>0.97638888888888897</v>
      </c>
      <c r="J17" s="32">
        <f t="shared" si="11"/>
        <v>0.98333333333333339</v>
      </c>
      <c r="K17" s="32">
        <f t="shared" si="11"/>
        <v>0.99791666666666667</v>
      </c>
      <c r="L17" s="32">
        <f t="shared" si="11"/>
        <v>1.3194444444444443E-2</v>
      </c>
      <c r="M17" s="46"/>
      <c r="N17" s="71"/>
    </row>
    <row r="18" spans="1:14" s="2" customFormat="1" ht="17.100000000000001" customHeight="1" x14ac:dyDescent="0.25">
      <c r="A18" s="78" t="s">
        <v>10</v>
      </c>
      <c r="B18" s="32">
        <f>MOD(B19-TIME(0,8,0),1)</f>
        <v>0.91041666666666676</v>
      </c>
      <c r="C18" s="32">
        <f>MOD(C19-TIME(0,8,0),1)</f>
        <v>0.92361111111111116</v>
      </c>
      <c r="D18" s="32">
        <f t="shared" ref="D18:L19" si="12">MOD(D19-TIME(0,8,0),1)</f>
        <v>0.93125000000000002</v>
      </c>
      <c r="E18" s="32">
        <f t="shared" si="12"/>
        <v>0.94236111111111109</v>
      </c>
      <c r="F18" s="32">
        <f t="shared" si="12"/>
        <v>0.95277777777777783</v>
      </c>
      <c r="G18" s="32">
        <f t="shared" si="12"/>
        <v>0.96319444444444446</v>
      </c>
      <c r="H18" s="32">
        <f t="shared" si="12"/>
        <v>0.97291666666666676</v>
      </c>
      <c r="I18" s="32">
        <f t="shared" si="12"/>
        <v>0.98333333333333339</v>
      </c>
      <c r="J18" s="32">
        <f t="shared" si="12"/>
        <v>0.99027777777777781</v>
      </c>
      <c r="K18" s="32">
        <f t="shared" si="12"/>
        <v>4.8611111111111121E-3</v>
      </c>
      <c r="L18" s="32">
        <f t="shared" si="12"/>
        <v>2.0138888888888887E-2</v>
      </c>
      <c r="M18" s="46"/>
      <c r="N18" s="71"/>
    </row>
    <row r="19" spans="1:14" s="2" customFormat="1" ht="17.100000000000001" customHeight="1" x14ac:dyDescent="0.25">
      <c r="A19" s="78" t="s">
        <v>8</v>
      </c>
      <c r="B19" s="34">
        <f>MOD(B20-TIME(0,8,0),1)</f>
        <v>0.9159722222222223</v>
      </c>
      <c r="C19" s="34">
        <f t="shared" ref="C19" si="13">MOD(C20-TIME(0,8,0),1)</f>
        <v>0.9291666666666667</v>
      </c>
      <c r="D19" s="34">
        <f t="shared" si="12"/>
        <v>0.93680555555555556</v>
      </c>
      <c r="E19" s="34">
        <f t="shared" si="12"/>
        <v>0.94791666666666663</v>
      </c>
      <c r="F19" s="34">
        <f t="shared" si="12"/>
        <v>0.95833333333333337</v>
      </c>
      <c r="G19" s="34">
        <f t="shared" si="12"/>
        <v>0.96875</v>
      </c>
      <c r="H19" s="34">
        <f t="shared" si="12"/>
        <v>0.9784722222222223</v>
      </c>
      <c r="I19" s="34">
        <f t="shared" si="12"/>
        <v>0.98888888888888893</v>
      </c>
      <c r="J19" s="34">
        <f t="shared" si="12"/>
        <v>0.99583333333333335</v>
      </c>
      <c r="K19" s="34">
        <f t="shared" si="12"/>
        <v>1.0416666666666668E-2</v>
      </c>
      <c r="L19" s="34">
        <f t="shared" si="12"/>
        <v>2.5694444444444443E-2</v>
      </c>
      <c r="M19" s="46"/>
      <c r="N19" s="71"/>
    </row>
    <row r="20" spans="1:14" s="2" customFormat="1" ht="17.100000000000001" customHeight="1" x14ac:dyDescent="0.25">
      <c r="A20" s="86" t="s">
        <v>7</v>
      </c>
      <c r="B20" s="32">
        <v>0.92152777777777783</v>
      </c>
      <c r="C20" s="32">
        <v>0.93472222222222223</v>
      </c>
      <c r="D20" s="32">
        <v>0.94236111111111109</v>
      </c>
      <c r="E20" s="32">
        <v>0.95347222222222217</v>
      </c>
      <c r="F20" s="32">
        <v>0.96388888888888891</v>
      </c>
      <c r="G20" s="32">
        <v>0.97430555555555554</v>
      </c>
      <c r="H20" s="32">
        <v>0.98402777777777783</v>
      </c>
      <c r="I20" s="32">
        <v>0.99444444444444446</v>
      </c>
      <c r="J20" s="32">
        <v>1.3888888888888889E-3</v>
      </c>
      <c r="K20" s="32">
        <v>1.5972222222222224E-2</v>
      </c>
      <c r="L20" s="91">
        <v>3.125E-2</v>
      </c>
      <c r="M20" s="46"/>
      <c r="N20" s="71"/>
    </row>
    <row r="21" spans="1:14" s="2" customFormat="1" ht="16.8" customHeight="1" x14ac:dyDescent="0.25">
      <c r="A21" s="90" t="s">
        <v>1</v>
      </c>
      <c r="B21" s="59" t="s">
        <v>53</v>
      </c>
      <c r="C21" s="59" t="s">
        <v>58</v>
      </c>
      <c r="D21" s="59" t="s">
        <v>54</v>
      </c>
      <c r="E21" s="59" t="s">
        <v>59</v>
      </c>
      <c r="F21" s="59" t="s">
        <v>55</v>
      </c>
      <c r="G21" s="59" t="s">
        <v>44</v>
      </c>
      <c r="H21" s="59" t="s">
        <v>56</v>
      </c>
      <c r="I21" s="59" t="s">
        <v>45</v>
      </c>
      <c r="J21" s="59" t="s">
        <v>60</v>
      </c>
      <c r="K21" s="59" t="s">
        <v>46</v>
      </c>
      <c r="L21" s="92" t="s">
        <v>47</v>
      </c>
      <c r="M21" s="46"/>
      <c r="N21" s="71"/>
    </row>
    <row r="22" spans="1:14" s="2" customFormat="1" ht="60" customHeight="1" x14ac:dyDescent="0.3">
      <c r="A22" s="104" t="s">
        <v>23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71"/>
      <c r="L22" s="71"/>
      <c r="M22" s="71"/>
    </row>
    <row r="23" spans="1:14" s="9" customFormat="1" ht="30" customHeight="1" x14ac:dyDescent="0.3">
      <c r="A23" s="84" t="s">
        <v>18</v>
      </c>
      <c r="B23" s="73"/>
      <c r="C23" s="73"/>
      <c r="D23" s="93"/>
      <c r="E23" s="87"/>
      <c r="F23" s="73"/>
      <c r="G23" s="73"/>
      <c r="H23" s="55"/>
      <c r="I23" s="55"/>
      <c r="J23" s="55"/>
      <c r="K23" s="55"/>
      <c r="L23" s="55"/>
      <c r="M23" s="55"/>
    </row>
    <row r="24" spans="1:14" s="2" customFormat="1" ht="30" customHeight="1" x14ac:dyDescent="0.25">
      <c r="A24" s="74" t="s">
        <v>25</v>
      </c>
      <c r="B24" s="30" t="s">
        <v>69</v>
      </c>
      <c r="C24" s="30" t="s">
        <v>69</v>
      </c>
      <c r="D24" s="30" t="s">
        <v>69</v>
      </c>
      <c r="E24" s="30" t="s">
        <v>69</v>
      </c>
      <c r="F24" s="30" t="s">
        <v>71</v>
      </c>
      <c r="G24" s="30" t="s">
        <v>71</v>
      </c>
      <c r="H24" s="30" t="s">
        <v>71</v>
      </c>
      <c r="I24" s="71"/>
      <c r="J24" s="71"/>
      <c r="K24" s="71"/>
      <c r="L24" s="71"/>
      <c r="M24" s="71"/>
    </row>
    <row r="25" spans="1:14" ht="17.100000000000001" customHeight="1" x14ac:dyDescent="0.25">
      <c r="A25" s="75" t="s">
        <v>15</v>
      </c>
      <c r="B25" s="72" t="s">
        <v>28</v>
      </c>
      <c r="C25" s="72" t="s">
        <v>29</v>
      </c>
      <c r="D25" s="72" t="s">
        <v>30</v>
      </c>
      <c r="E25" s="72" t="s">
        <v>31</v>
      </c>
      <c r="F25" s="72" t="s">
        <v>32</v>
      </c>
      <c r="G25" s="72" t="s">
        <v>33</v>
      </c>
      <c r="H25" s="72" t="s">
        <v>34</v>
      </c>
      <c r="I25" s="50"/>
      <c r="J25" s="50"/>
      <c r="K25" s="50"/>
      <c r="L25" s="50"/>
      <c r="M25" s="50"/>
    </row>
    <row r="26" spans="1:14" ht="17.100000000000001" customHeight="1" x14ac:dyDescent="0.25">
      <c r="A26" s="76" t="s">
        <v>6</v>
      </c>
      <c r="B26" s="64">
        <v>0.92638888888888893</v>
      </c>
      <c r="C26" s="64">
        <v>0.95208333333333339</v>
      </c>
      <c r="D26" s="64">
        <v>0.97291666666666676</v>
      </c>
      <c r="E26" s="64">
        <v>0.99375000000000002</v>
      </c>
      <c r="F26" s="64">
        <v>1.4583333333333332E-2</v>
      </c>
      <c r="G26" s="64">
        <v>3.5416666666666666E-2</v>
      </c>
      <c r="H26" s="64">
        <v>5.6250000000000001E-2</v>
      </c>
      <c r="I26" s="50"/>
      <c r="J26" s="50"/>
      <c r="K26" s="50"/>
      <c r="L26" s="50"/>
      <c r="M26" s="50"/>
    </row>
    <row r="27" spans="1:14" ht="17.100000000000001" customHeight="1" x14ac:dyDescent="0.25">
      <c r="A27" s="94" t="s">
        <v>22</v>
      </c>
      <c r="B27" s="33">
        <f>B26+TIME(,8,)</f>
        <v>0.93194444444444446</v>
      </c>
      <c r="C27" s="33">
        <f t="shared" ref="C27:H27" si="14">C26+TIME(,8,)</f>
        <v>0.95763888888888893</v>
      </c>
      <c r="D27" s="33">
        <f t="shared" si="14"/>
        <v>0.9784722222222223</v>
      </c>
      <c r="E27" s="33">
        <f t="shared" si="14"/>
        <v>0.99930555555555556</v>
      </c>
      <c r="F27" s="33">
        <f t="shared" si="14"/>
        <v>2.0138888888888887E-2</v>
      </c>
      <c r="G27" s="33">
        <f t="shared" si="14"/>
        <v>4.0972222222222222E-2</v>
      </c>
      <c r="H27" s="33">
        <f t="shared" si="14"/>
        <v>6.1805555555555558E-2</v>
      </c>
      <c r="I27" s="50"/>
      <c r="J27" s="50"/>
      <c r="K27" s="50"/>
      <c r="L27" s="50"/>
      <c r="M27" s="50"/>
    </row>
    <row r="28" spans="1:14" ht="17.100000000000001" customHeight="1" x14ac:dyDescent="0.25">
      <c r="A28" s="94" t="s">
        <v>19</v>
      </c>
      <c r="B28" s="32">
        <f>B27+TIME(,5,)</f>
        <v>0.93541666666666667</v>
      </c>
      <c r="C28" s="32">
        <f t="shared" ref="C28:H28" si="15">C27+TIME(,5,)</f>
        <v>0.96111111111111114</v>
      </c>
      <c r="D28" s="32">
        <f t="shared" si="15"/>
        <v>0.98194444444444451</v>
      </c>
      <c r="E28" s="32">
        <f t="shared" si="15"/>
        <v>1.0027777777777778</v>
      </c>
      <c r="F28" s="32">
        <f t="shared" si="15"/>
        <v>2.361111111111111E-2</v>
      </c>
      <c r="G28" s="32">
        <f t="shared" si="15"/>
        <v>4.4444444444444446E-2</v>
      </c>
      <c r="H28" s="32">
        <f t="shared" si="15"/>
        <v>6.5277777777777782E-2</v>
      </c>
      <c r="I28" s="50"/>
      <c r="J28" s="50"/>
      <c r="K28" s="50"/>
      <c r="L28" s="50"/>
      <c r="M28" s="50"/>
    </row>
    <row r="29" spans="1:14" ht="17.100000000000001" customHeight="1" x14ac:dyDescent="0.25">
      <c r="A29" s="94" t="s">
        <v>10</v>
      </c>
      <c r="B29" s="32">
        <f>B28+TIME(,7,)</f>
        <v>0.94027777777777777</v>
      </c>
      <c r="C29" s="32">
        <f t="shared" ref="C29:H30" si="16">C28+TIME(,7,)</f>
        <v>0.96597222222222223</v>
      </c>
      <c r="D29" s="32">
        <f t="shared" si="16"/>
        <v>0.9868055555555556</v>
      </c>
      <c r="E29" s="32">
        <f t="shared" si="16"/>
        <v>1.007638888888889</v>
      </c>
      <c r="F29" s="32">
        <f t="shared" si="16"/>
        <v>2.8472222222222222E-2</v>
      </c>
      <c r="G29" s="32">
        <f t="shared" si="16"/>
        <v>4.9305555555555561E-2</v>
      </c>
      <c r="H29" s="32">
        <f t="shared" si="16"/>
        <v>7.013888888888889E-2</v>
      </c>
      <c r="I29" s="50"/>
      <c r="J29" s="50"/>
      <c r="K29" s="50"/>
      <c r="L29" s="50"/>
      <c r="M29" s="50"/>
    </row>
    <row r="30" spans="1:14" ht="17.100000000000001" customHeight="1" x14ac:dyDescent="0.25">
      <c r="A30" s="94" t="s">
        <v>11</v>
      </c>
      <c r="B30" s="32">
        <f>B29+TIME(,7,)</f>
        <v>0.94513888888888886</v>
      </c>
      <c r="C30" s="32">
        <f t="shared" si="16"/>
        <v>0.97083333333333333</v>
      </c>
      <c r="D30" s="32">
        <f t="shared" si="16"/>
        <v>0.9916666666666667</v>
      </c>
      <c r="E30" s="32">
        <f t="shared" si="16"/>
        <v>1.0125000000000002</v>
      </c>
      <c r="F30" s="32">
        <f t="shared" si="16"/>
        <v>3.3333333333333333E-2</v>
      </c>
      <c r="G30" s="32">
        <f t="shared" si="16"/>
        <v>5.4166666666666669E-2</v>
      </c>
      <c r="H30" s="32">
        <f t="shared" si="16"/>
        <v>7.4999999999999997E-2</v>
      </c>
      <c r="I30" s="50"/>
      <c r="J30" s="50"/>
      <c r="K30" s="50"/>
      <c r="L30" s="50"/>
      <c r="M30" s="50"/>
    </row>
    <row r="31" spans="1:14" ht="17.100000000000001" customHeight="1" x14ac:dyDescent="0.25">
      <c r="A31" s="95" t="s">
        <v>17</v>
      </c>
      <c r="B31" s="34">
        <f t="shared" ref="B31:H31" si="17">B30+TIME(,5,)</f>
        <v>0.94861111111111107</v>
      </c>
      <c r="C31" s="34">
        <f t="shared" si="17"/>
        <v>0.97430555555555554</v>
      </c>
      <c r="D31" s="34">
        <f t="shared" si="17"/>
        <v>0.99513888888888891</v>
      </c>
      <c r="E31" s="34">
        <f t="shared" si="17"/>
        <v>1.0159722222222225</v>
      </c>
      <c r="F31" s="34">
        <f t="shared" si="17"/>
        <v>3.6805555555555557E-2</v>
      </c>
      <c r="G31" s="34">
        <f t="shared" si="17"/>
        <v>5.7638888888888892E-2</v>
      </c>
      <c r="H31" s="34">
        <f t="shared" si="17"/>
        <v>7.8472222222222221E-2</v>
      </c>
      <c r="I31" s="50"/>
      <c r="J31" s="50"/>
      <c r="K31" s="50"/>
      <c r="L31" s="50"/>
      <c r="M31" s="50"/>
    </row>
    <row r="32" spans="1:14" s="9" customFormat="1" ht="30" customHeight="1" x14ac:dyDescent="0.3">
      <c r="A32" s="84" t="s">
        <v>20</v>
      </c>
      <c r="B32" s="73"/>
      <c r="C32" s="73"/>
      <c r="D32" s="73"/>
      <c r="E32" s="73"/>
      <c r="F32" s="73"/>
      <c r="G32" s="55"/>
      <c r="H32" s="55"/>
      <c r="I32" s="55"/>
      <c r="J32" s="55"/>
      <c r="K32" s="55"/>
      <c r="L32" s="55"/>
      <c r="M32" s="55"/>
    </row>
    <row r="33" spans="1:14" s="2" customFormat="1" ht="30" customHeight="1" x14ac:dyDescent="0.25">
      <c r="A33" s="96" t="s">
        <v>25</v>
      </c>
      <c r="B33" s="30" t="s">
        <v>69</v>
      </c>
      <c r="C33" s="30" t="s">
        <v>69</v>
      </c>
      <c r="D33" s="30" t="s">
        <v>69</v>
      </c>
      <c r="E33" s="30" t="s">
        <v>69</v>
      </c>
      <c r="F33" s="71"/>
      <c r="G33" s="71"/>
      <c r="H33" s="71"/>
      <c r="I33" s="71"/>
      <c r="J33" s="71"/>
      <c r="K33" s="71"/>
      <c r="L33" s="71"/>
      <c r="M33" s="71"/>
    </row>
    <row r="34" spans="1:14" s="2" customFormat="1" ht="16.5" customHeight="1" x14ac:dyDescent="0.25">
      <c r="A34" s="97" t="s">
        <v>17</v>
      </c>
      <c r="B34" s="33">
        <f t="shared" ref="B34:D35" si="18">B35-TIME(,4,)</f>
        <v>0.91875000000000018</v>
      </c>
      <c r="C34" s="33">
        <f t="shared" si="18"/>
        <v>0.93958333333333344</v>
      </c>
      <c r="D34" s="33">
        <f t="shared" si="18"/>
        <v>0.96041666666666681</v>
      </c>
      <c r="E34" s="33">
        <f>MOD(E35-TIME(0,4,0),1)</f>
        <v>0.98125000000000007</v>
      </c>
      <c r="F34" s="71"/>
      <c r="G34" s="71"/>
      <c r="H34" s="71"/>
      <c r="I34" s="71"/>
      <c r="J34" s="71"/>
      <c r="K34" s="71"/>
      <c r="L34" s="71"/>
      <c r="M34" s="71"/>
    </row>
    <row r="35" spans="1:14" ht="17.100000000000001" customHeight="1" x14ac:dyDescent="0.25">
      <c r="A35" s="98" t="s">
        <v>11</v>
      </c>
      <c r="B35" s="32">
        <f t="shared" si="18"/>
        <v>0.92152777777777795</v>
      </c>
      <c r="C35" s="32">
        <f t="shared" si="18"/>
        <v>0.9423611111111112</v>
      </c>
      <c r="D35" s="32">
        <f t="shared" si="18"/>
        <v>0.96319444444444458</v>
      </c>
      <c r="E35" s="32">
        <f>MOD(E36-TIME(0,4,0),1)</f>
        <v>0.98402777777777783</v>
      </c>
      <c r="F35" s="61"/>
      <c r="G35" s="65"/>
      <c r="H35" s="50"/>
      <c r="I35" s="50"/>
      <c r="J35" s="50"/>
      <c r="K35" s="50"/>
      <c r="L35" s="50"/>
      <c r="M35" s="50"/>
    </row>
    <row r="36" spans="1:14" ht="17.100000000000001" customHeight="1" x14ac:dyDescent="0.25">
      <c r="A36" s="98" t="s">
        <v>10</v>
      </c>
      <c r="B36" s="32">
        <f>B37-TIME(,7,)</f>
        <v>0.92430555555555571</v>
      </c>
      <c r="C36" s="32">
        <f t="shared" ref="C36:E36" si="19">C37-TIME(,7,)</f>
        <v>0.94513888888888897</v>
      </c>
      <c r="D36" s="32">
        <f t="shared" si="19"/>
        <v>0.96597222222222234</v>
      </c>
      <c r="E36" s="32">
        <f t="shared" si="19"/>
        <v>0.9868055555555556</v>
      </c>
      <c r="F36" s="61"/>
      <c r="G36" s="65"/>
      <c r="H36" s="50"/>
      <c r="I36" s="50"/>
      <c r="J36" s="50"/>
      <c r="K36" s="50"/>
      <c r="L36" s="50"/>
      <c r="M36" s="50"/>
    </row>
    <row r="37" spans="1:14" ht="17.100000000000001" customHeight="1" x14ac:dyDescent="0.25">
      <c r="A37" s="98" t="s">
        <v>19</v>
      </c>
      <c r="B37" s="32">
        <f>B38-TIME(,6,)</f>
        <v>0.92916666666666681</v>
      </c>
      <c r="C37" s="32">
        <f t="shared" ref="C37:E37" si="20">C38-TIME(,6,)</f>
        <v>0.95000000000000007</v>
      </c>
      <c r="D37" s="32">
        <f t="shared" si="20"/>
        <v>0.97083333333333344</v>
      </c>
      <c r="E37" s="32">
        <f t="shared" si="20"/>
        <v>0.9916666666666667</v>
      </c>
      <c r="F37" s="66"/>
      <c r="G37" s="65"/>
      <c r="H37" s="50"/>
      <c r="I37" s="50"/>
      <c r="J37" s="50"/>
      <c r="K37" s="50"/>
      <c r="L37" s="50"/>
      <c r="M37" s="50"/>
    </row>
    <row r="38" spans="1:14" ht="17.100000000000001" customHeight="1" x14ac:dyDescent="0.25">
      <c r="A38" s="99" t="s">
        <v>22</v>
      </c>
      <c r="B38" s="34">
        <f>MOD(B39-TIME(0,12,0),1)</f>
        <v>0.93333333333333346</v>
      </c>
      <c r="C38" s="34">
        <f t="shared" ref="C38:E38" si="21">MOD(C39-TIME(0,12,0),1)</f>
        <v>0.95416666666666672</v>
      </c>
      <c r="D38" s="34">
        <f t="shared" si="21"/>
        <v>0.97500000000000009</v>
      </c>
      <c r="E38" s="34">
        <f t="shared" si="21"/>
        <v>0.99583333333333335</v>
      </c>
      <c r="F38" s="61"/>
      <c r="G38" s="65"/>
      <c r="H38" s="50"/>
      <c r="I38" s="50"/>
      <c r="J38" s="50"/>
      <c r="K38" s="50"/>
      <c r="L38" s="50"/>
      <c r="M38" s="50"/>
    </row>
    <row r="39" spans="1:14" ht="17.100000000000001" customHeight="1" x14ac:dyDescent="0.25">
      <c r="A39" s="100" t="s">
        <v>7</v>
      </c>
      <c r="B39" s="56">
        <v>0.94166666666666676</v>
      </c>
      <c r="C39" s="56">
        <v>0.96250000000000002</v>
      </c>
      <c r="D39" s="56">
        <v>0.98333333333333339</v>
      </c>
      <c r="E39" s="56">
        <v>4.1666666666666666E-3</v>
      </c>
      <c r="F39" s="67"/>
      <c r="G39" s="62"/>
      <c r="H39" s="50"/>
      <c r="I39" s="50"/>
      <c r="J39" s="50"/>
      <c r="K39" s="50"/>
      <c r="L39" s="50"/>
      <c r="M39" s="50"/>
    </row>
    <row r="40" spans="1:14" ht="17.100000000000001" customHeight="1" x14ac:dyDescent="0.25">
      <c r="A40" s="101" t="s">
        <v>21</v>
      </c>
      <c r="B40" s="68" t="s">
        <v>42</v>
      </c>
      <c r="C40" s="68" t="s">
        <v>67</v>
      </c>
      <c r="D40" s="68" t="s">
        <v>43</v>
      </c>
      <c r="E40" s="68" t="s">
        <v>68</v>
      </c>
      <c r="F40" s="67"/>
      <c r="G40" s="65"/>
      <c r="H40" s="50"/>
      <c r="I40" s="50"/>
      <c r="J40" s="50"/>
      <c r="K40" s="50"/>
      <c r="L40" s="50"/>
      <c r="M40" s="50"/>
    </row>
    <row r="41" spans="1:14" ht="41.25" customHeight="1" x14ac:dyDescent="0.25">
      <c r="A41" s="12"/>
      <c r="B41" s="60"/>
      <c r="C41" s="60"/>
      <c r="D41" s="60"/>
      <c r="E41" s="60"/>
      <c r="F41" s="69"/>
      <c r="G41" s="70"/>
      <c r="H41" s="61"/>
      <c r="I41" s="13"/>
      <c r="J41" s="11"/>
    </row>
    <row r="42" spans="1:14" s="2" customFormat="1" ht="19.8" customHeight="1" x14ac:dyDescent="0.3">
      <c r="A42" s="103" t="s">
        <v>35</v>
      </c>
      <c r="B42" s="103"/>
      <c r="C42" s="103"/>
      <c r="D42" s="103"/>
      <c r="E42" s="103"/>
      <c r="F42" s="103"/>
      <c r="G42" s="103"/>
      <c r="H42" s="103"/>
      <c r="I42" s="103"/>
      <c r="J42" s="103"/>
    </row>
    <row r="43" spans="1:14" s="2" customFormat="1" ht="19.8" customHeight="1" x14ac:dyDescent="0.3">
      <c r="A43" s="103" t="s">
        <v>61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4" s="2" customFormat="1" ht="19.8" customHeight="1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4" s="9" customFormat="1" ht="17.399999999999999" customHeight="1" x14ac:dyDescent="0.3">
      <c r="A45" s="18" t="s">
        <v>2</v>
      </c>
      <c r="B45" s="16"/>
      <c r="C45" s="29"/>
      <c r="D45" s="16"/>
      <c r="E45" s="16"/>
      <c r="F45" s="16"/>
      <c r="G45" s="16"/>
      <c r="I45" s="19"/>
      <c r="J45" s="19"/>
    </row>
    <row r="46" spans="1:14" s="2" customFormat="1" ht="20.399999999999999" customHeight="1" x14ac:dyDescent="0.25">
      <c r="A46" s="15" t="s">
        <v>16</v>
      </c>
      <c r="B46" s="31">
        <v>1</v>
      </c>
      <c r="C46" s="31">
        <v>1</v>
      </c>
      <c r="D46" s="31">
        <v>2</v>
      </c>
      <c r="E46" s="31">
        <v>1</v>
      </c>
      <c r="F46" s="31">
        <v>2</v>
      </c>
      <c r="G46" s="31">
        <v>1</v>
      </c>
      <c r="H46" s="31">
        <v>2</v>
      </c>
      <c r="I46" s="31">
        <v>1</v>
      </c>
      <c r="J46" s="31">
        <v>2</v>
      </c>
      <c r="K46" s="31">
        <v>1</v>
      </c>
      <c r="L46" s="31">
        <v>2</v>
      </c>
      <c r="M46" s="31">
        <v>1</v>
      </c>
      <c r="N46" s="20"/>
    </row>
    <row r="47" spans="1:14" s="2" customFormat="1" ht="20.399999999999999" customHeight="1" x14ac:dyDescent="0.25">
      <c r="A47" s="43" t="s">
        <v>62</v>
      </c>
      <c r="B47" s="47" t="s">
        <v>63</v>
      </c>
      <c r="C47" s="47" t="s">
        <v>63</v>
      </c>
      <c r="D47" s="47" t="s">
        <v>63</v>
      </c>
      <c r="E47" s="47" t="s">
        <v>63</v>
      </c>
      <c r="F47" s="47" t="s">
        <v>63</v>
      </c>
      <c r="G47" s="47" t="s">
        <v>63</v>
      </c>
      <c r="H47" s="47" t="s">
        <v>63</v>
      </c>
      <c r="I47" s="47" t="s">
        <v>63</v>
      </c>
      <c r="J47" s="47" t="s">
        <v>63</v>
      </c>
      <c r="K47" s="47" t="s">
        <v>63</v>
      </c>
      <c r="L47" s="47" t="s">
        <v>63</v>
      </c>
      <c r="M47" s="47" t="s">
        <v>63</v>
      </c>
      <c r="N47" s="20"/>
    </row>
    <row r="48" spans="1:14" s="2" customFormat="1" ht="30" customHeight="1" x14ac:dyDescent="0.25">
      <c r="A48" s="37" t="s">
        <v>25</v>
      </c>
      <c r="B48" s="30" t="s">
        <v>69</v>
      </c>
      <c r="C48" s="30" t="s">
        <v>69</v>
      </c>
      <c r="D48" s="30" t="s">
        <v>69</v>
      </c>
      <c r="E48" s="30" t="s">
        <v>69</v>
      </c>
      <c r="F48" s="30" t="s">
        <v>69</v>
      </c>
      <c r="G48" s="30" t="s">
        <v>69</v>
      </c>
      <c r="H48" s="30" t="s">
        <v>69</v>
      </c>
      <c r="I48" s="30" t="s">
        <v>69</v>
      </c>
      <c r="J48" s="30" t="s">
        <v>71</v>
      </c>
      <c r="K48" s="30" t="s">
        <v>71</v>
      </c>
      <c r="L48" s="30" t="s">
        <v>71</v>
      </c>
      <c r="M48" s="30" t="s">
        <v>71</v>
      </c>
      <c r="N48" s="21"/>
    </row>
    <row r="49" spans="1:17" s="2" customFormat="1" ht="17.100000000000001" customHeight="1" x14ac:dyDescent="0.25">
      <c r="A49" s="37" t="s">
        <v>1</v>
      </c>
      <c r="B49" s="63" t="s">
        <v>48</v>
      </c>
      <c r="C49" s="63" t="s">
        <v>49</v>
      </c>
      <c r="D49" s="63" t="s">
        <v>38</v>
      </c>
      <c r="E49" s="63" t="s">
        <v>50</v>
      </c>
      <c r="F49" s="63" t="s">
        <v>39</v>
      </c>
      <c r="G49" s="63" t="s">
        <v>57</v>
      </c>
      <c r="H49" s="63" t="s">
        <v>36</v>
      </c>
      <c r="I49" s="63" t="s">
        <v>51</v>
      </c>
      <c r="J49" s="63" t="s">
        <v>40</v>
      </c>
      <c r="K49" s="63" t="s">
        <v>52</v>
      </c>
      <c r="L49" s="63" t="s">
        <v>41</v>
      </c>
      <c r="M49" s="63" t="s">
        <v>37</v>
      </c>
      <c r="N49" s="17"/>
    </row>
    <row r="50" spans="1:17" s="2" customFormat="1" ht="17.100000000000001" customHeight="1" x14ac:dyDescent="0.25">
      <c r="A50" s="38" t="s">
        <v>6</v>
      </c>
      <c r="B50" s="64">
        <v>0.92013888888888884</v>
      </c>
      <c r="C50" s="64">
        <v>0.9291666666666667</v>
      </c>
      <c r="D50" s="64">
        <v>0.93472222222222223</v>
      </c>
      <c r="E50" s="56">
        <v>0.94930555555555562</v>
      </c>
      <c r="F50" s="64">
        <v>0.95763888888888893</v>
      </c>
      <c r="G50" s="64">
        <v>0.97013888888888899</v>
      </c>
      <c r="H50" s="64">
        <v>0.97777777777777775</v>
      </c>
      <c r="I50" s="64">
        <v>0.99097222222222225</v>
      </c>
      <c r="J50" s="64">
        <v>0.99722222222222223</v>
      </c>
      <c r="K50" s="64">
        <v>1.1805555555555555E-2</v>
      </c>
      <c r="L50" s="64">
        <v>2.0833333333333332E-2</v>
      </c>
      <c r="M50" s="64">
        <v>4.0972222222222222E-2</v>
      </c>
      <c r="N50" s="22"/>
    </row>
    <row r="51" spans="1:17" s="2" customFormat="1" ht="17.100000000000001" customHeight="1" x14ac:dyDescent="0.25">
      <c r="A51" s="40" t="s">
        <v>8</v>
      </c>
      <c r="B51" s="33">
        <f>MOD(B50+TIME(0,7,0),1)</f>
        <v>0.92499999999999993</v>
      </c>
      <c r="C51" s="33">
        <f t="shared" ref="C51:K51" si="22">MOD(C50+TIME(0,7,0),1)</f>
        <v>0.93402777777777779</v>
      </c>
      <c r="D51" s="33">
        <f t="shared" si="22"/>
        <v>0.93958333333333333</v>
      </c>
      <c r="E51" s="33">
        <f t="shared" si="22"/>
        <v>0.95416666666666672</v>
      </c>
      <c r="F51" s="33">
        <f t="shared" si="22"/>
        <v>0.96250000000000002</v>
      </c>
      <c r="G51" s="33">
        <f t="shared" si="22"/>
        <v>0.97500000000000009</v>
      </c>
      <c r="H51" s="33">
        <f t="shared" si="22"/>
        <v>0.98263888888888884</v>
      </c>
      <c r="I51" s="33">
        <f t="shared" si="22"/>
        <v>0.99583333333333335</v>
      </c>
      <c r="J51" s="33">
        <f t="shared" si="22"/>
        <v>2.083333333333437E-3</v>
      </c>
      <c r="K51" s="33">
        <f t="shared" si="22"/>
        <v>1.6666666666666666E-2</v>
      </c>
      <c r="L51" s="33">
        <f>MOD(L50+TIME(0,10,0),1)</f>
        <v>2.7777777777777776E-2</v>
      </c>
      <c r="M51" s="33">
        <f>MOD(M50+TIME(0,7,0),1)</f>
        <v>4.5833333333333337E-2</v>
      </c>
      <c r="N51" s="4"/>
    </row>
    <row r="52" spans="1:17" s="2" customFormat="1" ht="17.100000000000001" customHeight="1" x14ac:dyDescent="0.25">
      <c r="A52" s="41" t="s">
        <v>9</v>
      </c>
      <c r="B52" s="32">
        <f t="shared" ref="B52" si="23">MOD(B51+TIME(0,5,0),1)</f>
        <v>0.92847222222222214</v>
      </c>
      <c r="C52" s="32">
        <f t="shared" ref="C52" si="24">MOD(C51+TIME(0,5,0),1)</f>
        <v>0.9375</v>
      </c>
      <c r="D52" s="44">
        <f t="shared" ref="D52:G52" si="25">MOD(D51+TIME(0,5,0),1)</f>
        <v>0.94305555555555554</v>
      </c>
      <c r="E52" s="32">
        <f t="shared" ref="E52" si="26">MOD(E51+TIME(0,5,0),1)</f>
        <v>0.95763888888888893</v>
      </c>
      <c r="F52" s="45">
        <f t="shared" si="25"/>
        <v>0.96597222222222223</v>
      </c>
      <c r="G52" s="32">
        <f t="shared" si="25"/>
        <v>0.9784722222222223</v>
      </c>
      <c r="H52" s="32">
        <f t="shared" ref="H52:M53" si="27">MOD(H51+TIME(0,5,0),1)</f>
        <v>0.98611111111111105</v>
      </c>
      <c r="I52" s="32">
        <f t="shared" ref="I52" si="28">MOD(I51+TIME(0,5,0),1)</f>
        <v>0.99930555555555556</v>
      </c>
      <c r="J52" s="32">
        <f t="shared" si="27"/>
        <v>5.555555555555659E-3</v>
      </c>
      <c r="K52" s="32">
        <f t="shared" si="27"/>
        <v>2.0138888888888887E-2</v>
      </c>
      <c r="L52" s="32">
        <f t="shared" si="27"/>
        <v>3.125E-2</v>
      </c>
      <c r="M52" s="32">
        <f t="shared" si="27"/>
        <v>4.9305555555555561E-2</v>
      </c>
      <c r="N52" s="4"/>
    </row>
    <row r="53" spans="1:17" s="2" customFormat="1" ht="17.100000000000001" customHeight="1" x14ac:dyDescent="0.25">
      <c r="A53" s="41" t="s">
        <v>10</v>
      </c>
      <c r="B53" s="32">
        <f>MOD(B52+TIME(0,3,0),1)</f>
        <v>0.93055555555555547</v>
      </c>
      <c r="C53" s="32">
        <f t="shared" ref="C53:M53" si="29">MOD(C52+TIME(0,3,0),1)</f>
        <v>0.93958333333333333</v>
      </c>
      <c r="D53" s="32">
        <f t="shared" si="29"/>
        <v>0.94513888888888886</v>
      </c>
      <c r="E53" s="32">
        <f t="shared" si="29"/>
        <v>0.95972222222222225</v>
      </c>
      <c r="F53" s="32">
        <f t="shared" si="29"/>
        <v>0.96805555555555556</v>
      </c>
      <c r="G53" s="32">
        <f t="shared" si="29"/>
        <v>0.98055555555555562</v>
      </c>
      <c r="H53" s="32">
        <f t="shared" si="29"/>
        <v>0.98819444444444438</v>
      </c>
      <c r="I53" s="32">
        <f t="shared" si="29"/>
        <v>1.388888888888884E-3</v>
      </c>
      <c r="J53" s="32">
        <f t="shared" si="29"/>
        <v>7.6388888888889919E-3</v>
      </c>
      <c r="K53" s="32">
        <f t="shared" si="29"/>
        <v>2.222222222222222E-2</v>
      </c>
      <c r="L53" s="32">
        <f t="shared" si="29"/>
        <v>3.3333333333333333E-2</v>
      </c>
      <c r="M53" s="32">
        <f t="shared" si="29"/>
        <v>5.1388888888888894E-2</v>
      </c>
      <c r="N53" s="4"/>
    </row>
    <row r="54" spans="1:17" s="2" customFormat="1" ht="17.100000000000001" customHeight="1" x14ac:dyDescent="0.25">
      <c r="A54" s="41" t="s">
        <v>11</v>
      </c>
      <c r="B54" s="32">
        <f t="shared" ref="B54:M54" si="30">MOD(B53+TIME(0,7,0),1)</f>
        <v>0.93541666666666656</v>
      </c>
      <c r="C54" s="32">
        <f t="shared" si="30"/>
        <v>0.94444444444444442</v>
      </c>
      <c r="D54" s="32">
        <f t="shared" si="30"/>
        <v>0.95</v>
      </c>
      <c r="E54" s="32">
        <f t="shared" si="30"/>
        <v>0.96458333333333335</v>
      </c>
      <c r="F54" s="32">
        <f t="shared" si="30"/>
        <v>0.97291666666666665</v>
      </c>
      <c r="G54" s="32">
        <f t="shared" si="30"/>
        <v>0.98541666666666672</v>
      </c>
      <c r="H54" s="32">
        <f t="shared" si="30"/>
        <v>0.99305555555555547</v>
      </c>
      <c r="I54" s="32">
        <f t="shared" si="30"/>
        <v>6.2499999999999951E-3</v>
      </c>
      <c r="J54" s="32">
        <f t="shared" si="30"/>
        <v>1.2500000000000103E-2</v>
      </c>
      <c r="K54" s="32">
        <f t="shared" si="30"/>
        <v>2.7083333333333331E-2</v>
      </c>
      <c r="L54" s="32">
        <f t="shared" si="30"/>
        <v>3.8194444444444448E-2</v>
      </c>
      <c r="M54" s="32">
        <f t="shared" si="30"/>
        <v>5.6250000000000008E-2</v>
      </c>
      <c r="N54" s="4"/>
    </row>
    <row r="55" spans="1:17" s="2" customFormat="1" ht="17.100000000000001" customHeight="1" x14ac:dyDescent="0.25">
      <c r="A55" s="41" t="s">
        <v>12</v>
      </c>
      <c r="B55" s="32">
        <f>MOD(B54+TIME(0,5,0),1)</f>
        <v>0.93888888888888877</v>
      </c>
      <c r="C55" s="32">
        <f t="shared" ref="C55:M55" si="31">MOD(C54+TIME(0,5,0),1)</f>
        <v>0.94791666666666663</v>
      </c>
      <c r="D55" s="32">
        <f t="shared" si="31"/>
        <v>0.95347222222222217</v>
      </c>
      <c r="E55" s="32">
        <f t="shared" si="31"/>
        <v>0.96805555555555556</v>
      </c>
      <c r="F55" s="32">
        <f t="shared" si="31"/>
        <v>0.97638888888888886</v>
      </c>
      <c r="G55" s="32">
        <f t="shared" si="31"/>
        <v>0.98888888888888893</v>
      </c>
      <c r="H55" s="32">
        <f t="shared" si="31"/>
        <v>0.99652777777777768</v>
      </c>
      <c r="I55" s="32">
        <f t="shared" si="31"/>
        <v>9.7222222222222172E-3</v>
      </c>
      <c r="J55" s="32">
        <f t="shared" si="31"/>
        <v>1.5972222222222325E-2</v>
      </c>
      <c r="K55" s="32">
        <f t="shared" si="31"/>
        <v>3.0555555555555551E-2</v>
      </c>
      <c r="L55" s="32">
        <f t="shared" si="31"/>
        <v>4.1666666666666671E-2</v>
      </c>
      <c r="M55" s="32">
        <f t="shared" si="31"/>
        <v>5.9722222222222232E-2</v>
      </c>
      <c r="N55" s="4"/>
    </row>
    <row r="56" spans="1:17" s="2" customFormat="1" ht="17.100000000000001" customHeight="1" x14ac:dyDescent="0.25">
      <c r="A56" s="41" t="s">
        <v>13</v>
      </c>
      <c r="B56" s="32">
        <f t="shared" ref="B56" si="32">MOD(B55+TIME(0,8,0),1)</f>
        <v>0.94444444444444431</v>
      </c>
      <c r="C56" s="32">
        <f t="shared" ref="C56" si="33">MOD(C55+TIME(0,8,0),1)</f>
        <v>0.95347222222222217</v>
      </c>
      <c r="D56" s="44">
        <f t="shared" ref="D56:G56" si="34">MOD(D55+TIME(0,8,0),1)</f>
        <v>0.9590277777777777</v>
      </c>
      <c r="E56" s="32">
        <f t="shared" ref="E56" si="35">MOD(E55+TIME(0,8,0),1)</f>
        <v>0.97361111111111109</v>
      </c>
      <c r="F56" s="45">
        <f t="shared" si="34"/>
        <v>0.9819444444444444</v>
      </c>
      <c r="G56" s="32">
        <f t="shared" si="34"/>
        <v>0.99444444444444446</v>
      </c>
      <c r="H56" s="32">
        <f t="shared" ref="H55:M57" si="36">MOD(H55+TIME(0,8,0),1)</f>
        <v>2.0833333333332149E-3</v>
      </c>
      <c r="I56" s="32">
        <f t="shared" ref="I56" si="37">MOD(I55+TIME(0,8,0),1)</f>
        <v>1.5277777777777772E-2</v>
      </c>
      <c r="J56" s="32">
        <f t="shared" si="36"/>
        <v>2.1527777777777882E-2</v>
      </c>
      <c r="K56" s="32">
        <f t="shared" si="36"/>
        <v>3.6111111111111108E-2</v>
      </c>
      <c r="L56" s="32">
        <f t="shared" si="36"/>
        <v>4.7222222222222228E-2</v>
      </c>
      <c r="M56" s="32">
        <f t="shared" si="36"/>
        <v>6.5277777777777782E-2</v>
      </c>
      <c r="N56" s="4"/>
    </row>
    <row r="57" spans="1:17" s="2" customFormat="1" ht="17.100000000000001" customHeight="1" x14ac:dyDescent="0.25">
      <c r="A57" s="41" t="s">
        <v>5</v>
      </c>
      <c r="B57" s="32">
        <f>MOD(B56+TIME(0,7,0),1)</f>
        <v>0.9493055555555554</v>
      </c>
      <c r="C57" s="32">
        <f t="shared" ref="C57:M57" si="38">MOD(C56+TIME(0,7,0),1)</f>
        <v>0.95833333333333326</v>
      </c>
      <c r="D57" s="32">
        <f t="shared" si="38"/>
        <v>0.9638888888888888</v>
      </c>
      <c r="E57" s="32">
        <f t="shared" si="38"/>
        <v>0.97847222222222219</v>
      </c>
      <c r="F57" s="32">
        <f t="shared" si="38"/>
        <v>0.98680555555555549</v>
      </c>
      <c r="G57" s="32">
        <f t="shared" si="38"/>
        <v>0.99930555555555556</v>
      </c>
      <c r="H57" s="32">
        <f t="shared" si="38"/>
        <v>6.9444444444443261E-3</v>
      </c>
      <c r="I57" s="32">
        <f t="shared" si="38"/>
        <v>2.0138888888888883E-2</v>
      </c>
      <c r="J57" s="32">
        <f t="shared" si="38"/>
        <v>2.6388888888888993E-2</v>
      </c>
      <c r="K57" s="32">
        <f t="shared" si="38"/>
        <v>4.0972222222222215E-2</v>
      </c>
      <c r="L57" s="32">
        <f t="shared" si="38"/>
        <v>5.2083333333333343E-2</v>
      </c>
      <c r="M57" s="32">
        <f t="shared" si="38"/>
        <v>7.013888888888889E-2</v>
      </c>
      <c r="N57" s="4"/>
    </row>
    <row r="58" spans="1:17" s="2" customFormat="1" ht="17.100000000000001" customHeight="1" x14ac:dyDescent="0.25">
      <c r="A58" s="41" t="s">
        <v>4</v>
      </c>
      <c r="B58" s="32">
        <f t="shared" ref="B58:M58" si="39">MOD(B57+TIME(0,12,0),1)</f>
        <v>0.95763888888888871</v>
      </c>
      <c r="C58" s="32">
        <f t="shared" si="39"/>
        <v>0.96666666666666656</v>
      </c>
      <c r="D58" s="32">
        <f t="shared" si="39"/>
        <v>0.9722222222222221</v>
      </c>
      <c r="E58" s="32">
        <f t="shared" si="39"/>
        <v>0.98680555555555549</v>
      </c>
      <c r="F58" s="32">
        <f t="shared" si="39"/>
        <v>0.9951388888888888</v>
      </c>
      <c r="G58" s="32">
        <f t="shared" si="39"/>
        <v>7.6388888888889728E-3</v>
      </c>
      <c r="H58" s="32">
        <f t="shared" si="39"/>
        <v>1.5277777777777659E-2</v>
      </c>
      <c r="I58" s="32">
        <f t="shared" si="39"/>
        <v>2.8472222222222218E-2</v>
      </c>
      <c r="J58" s="32">
        <f t="shared" si="39"/>
        <v>3.4722222222222328E-2</v>
      </c>
      <c r="K58" s="32">
        <f t="shared" si="39"/>
        <v>4.9305555555555547E-2</v>
      </c>
      <c r="L58" s="32">
        <f t="shared" si="39"/>
        <v>6.0416666666666674E-2</v>
      </c>
      <c r="M58" s="32">
        <f t="shared" si="39"/>
        <v>7.8472222222222221E-2</v>
      </c>
      <c r="N58" s="4"/>
    </row>
    <row r="59" spans="1:17" s="2" customFormat="1" ht="17.100000000000001" customHeight="1" x14ac:dyDescent="0.25">
      <c r="A59" s="42" t="s">
        <v>3</v>
      </c>
      <c r="B59" s="34">
        <f t="shared" ref="B59:M59" si="40">MOD(B58+TIME(0,15,0),1)</f>
        <v>0.96805555555555534</v>
      </c>
      <c r="C59" s="34">
        <f t="shared" si="40"/>
        <v>0.97708333333333319</v>
      </c>
      <c r="D59" s="34">
        <f t="shared" si="40"/>
        <v>0.98263888888888873</v>
      </c>
      <c r="E59" s="34">
        <f t="shared" si="40"/>
        <v>0.99722222222222212</v>
      </c>
      <c r="F59" s="34">
        <f t="shared" si="40"/>
        <v>5.5555555555555358E-3</v>
      </c>
      <c r="G59" s="34">
        <f t="shared" si="40"/>
        <v>1.8055555555555637E-2</v>
      </c>
      <c r="H59" s="34">
        <f t="shared" si="40"/>
        <v>2.5694444444444325E-2</v>
      </c>
      <c r="I59" s="34">
        <f t="shared" si="40"/>
        <v>3.8888888888888883E-2</v>
      </c>
      <c r="J59" s="34">
        <f t="shared" si="40"/>
        <v>4.5138888888888992E-2</v>
      </c>
      <c r="K59" s="34">
        <f t="shared" si="40"/>
        <v>5.9722222222222211E-2</v>
      </c>
      <c r="L59" s="34">
        <f t="shared" si="40"/>
        <v>7.0833333333333345E-2</v>
      </c>
      <c r="M59" s="34">
        <f t="shared" si="40"/>
        <v>8.8888888888888892E-2</v>
      </c>
      <c r="N59" s="4"/>
    </row>
    <row r="60" spans="1:17" s="2" customFormat="1" ht="13.2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24"/>
    </row>
    <row r="61" spans="1:17" s="9" customFormat="1" ht="22.2" customHeight="1" x14ac:dyDescent="0.3">
      <c r="A61" s="18" t="s">
        <v>26</v>
      </c>
      <c r="B61" s="16"/>
      <c r="C61" s="29"/>
      <c r="D61" s="16"/>
      <c r="E61" s="16"/>
      <c r="F61" s="16"/>
      <c r="G61" s="16"/>
      <c r="H61" s="10"/>
      <c r="I61" s="10"/>
      <c r="J61" s="10"/>
    </row>
    <row r="62" spans="1:17" s="2" customFormat="1" ht="20.399999999999999" customHeight="1" x14ac:dyDescent="0.25">
      <c r="A62" s="15" t="s">
        <v>16</v>
      </c>
      <c r="B62" s="31">
        <v>1</v>
      </c>
      <c r="C62" s="31">
        <v>1</v>
      </c>
      <c r="D62" s="31">
        <v>1</v>
      </c>
      <c r="E62" s="31">
        <v>1</v>
      </c>
      <c r="F62" s="31">
        <v>1</v>
      </c>
      <c r="G62" s="31">
        <v>1</v>
      </c>
      <c r="H62" s="31">
        <v>1</v>
      </c>
      <c r="I62" s="31">
        <v>1</v>
      </c>
      <c r="J62" s="31">
        <v>1</v>
      </c>
      <c r="K62" s="31">
        <v>1</v>
      </c>
      <c r="L62" s="31">
        <v>1</v>
      </c>
      <c r="M62" s="31">
        <v>1</v>
      </c>
      <c r="N62" s="31">
        <v>1</v>
      </c>
      <c r="O62" s="20"/>
      <c r="P62" s="20"/>
      <c r="Q62" s="20"/>
    </row>
    <row r="63" spans="1:17" s="2" customFormat="1" ht="20.399999999999999" customHeight="1" x14ac:dyDescent="0.25">
      <c r="A63" s="43" t="s">
        <v>62</v>
      </c>
      <c r="B63" s="47" t="s">
        <v>63</v>
      </c>
      <c r="C63" s="47" t="s">
        <v>63</v>
      </c>
      <c r="D63" s="47" t="s">
        <v>63</v>
      </c>
      <c r="E63" s="47" t="s">
        <v>63</v>
      </c>
      <c r="F63" s="47" t="s">
        <v>63</v>
      </c>
      <c r="G63" s="47" t="s">
        <v>63</v>
      </c>
      <c r="H63" s="47" t="s">
        <v>63</v>
      </c>
      <c r="I63" s="47" t="s">
        <v>63</v>
      </c>
      <c r="J63" s="47" t="s">
        <v>63</v>
      </c>
      <c r="K63" s="47" t="s">
        <v>63</v>
      </c>
      <c r="L63" s="48" t="s">
        <v>63</v>
      </c>
      <c r="M63" s="47" t="s">
        <v>64</v>
      </c>
      <c r="N63" s="47" t="s">
        <v>64</v>
      </c>
      <c r="O63" s="20"/>
      <c r="P63" s="20"/>
      <c r="Q63" s="20"/>
    </row>
    <row r="64" spans="1:17" s="9" customFormat="1" ht="30" customHeight="1" x14ac:dyDescent="0.4">
      <c r="A64" s="43" t="s">
        <v>25</v>
      </c>
      <c r="B64" s="30" t="s">
        <v>69</v>
      </c>
      <c r="C64" s="30" t="s">
        <v>69</v>
      </c>
      <c r="D64" s="30" t="s">
        <v>69</v>
      </c>
      <c r="E64" s="30" t="s">
        <v>69</v>
      </c>
      <c r="F64" s="30" t="s">
        <v>69</v>
      </c>
      <c r="G64" s="30" t="s">
        <v>69</v>
      </c>
      <c r="H64" s="30" t="s">
        <v>69</v>
      </c>
      <c r="I64" s="30" t="s">
        <v>69</v>
      </c>
      <c r="J64" s="30" t="s">
        <v>69</v>
      </c>
      <c r="K64" s="30" t="s">
        <v>69</v>
      </c>
      <c r="L64" s="30" t="s">
        <v>69</v>
      </c>
      <c r="M64" s="30" t="s">
        <v>69</v>
      </c>
      <c r="N64" s="30" t="s">
        <v>70</v>
      </c>
      <c r="O64" s="53"/>
      <c r="P64" s="25"/>
      <c r="Q64" s="25"/>
    </row>
    <row r="65" spans="1:17" s="2" customFormat="1" ht="17.100000000000001" customHeight="1" x14ac:dyDescent="0.4">
      <c r="A65" s="39" t="s">
        <v>1</v>
      </c>
      <c r="B65" s="39"/>
      <c r="C65" s="39"/>
      <c r="D65" s="39"/>
      <c r="E65" s="54"/>
      <c r="F65" s="54"/>
      <c r="G65" s="54"/>
      <c r="H65" s="54"/>
      <c r="I65" s="54"/>
      <c r="J65" s="54"/>
      <c r="K65" s="54"/>
      <c r="L65" s="54"/>
      <c r="M65" s="54" t="s">
        <v>46</v>
      </c>
      <c r="N65" s="54" t="s">
        <v>47</v>
      </c>
      <c r="O65" s="53"/>
      <c r="Q65" s="17"/>
    </row>
    <row r="66" spans="1:17" s="9" customFormat="1" ht="17.100000000000001" customHeight="1" x14ac:dyDescent="0.25">
      <c r="A66" s="39" t="s">
        <v>24</v>
      </c>
      <c r="B66" s="39"/>
      <c r="C66" s="39"/>
      <c r="D66" s="39"/>
      <c r="E66" s="56"/>
      <c r="F66" s="56"/>
      <c r="G66" s="56"/>
      <c r="H66" s="56"/>
      <c r="I66" s="56"/>
      <c r="J66" s="56"/>
      <c r="K66" s="56"/>
      <c r="L66" s="56"/>
      <c r="M66" s="56">
        <v>0.9916666666666667</v>
      </c>
      <c r="N66" s="56">
        <v>1.2499999999999999E-2</v>
      </c>
      <c r="O66" s="55"/>
      <c r="P66" s="10"/>
      <c r="Q66" s="10"/>
    </row>
    <row r="67" spans="1:17" s="9" customFormat="1" ht="16.5" customHeight="1" x14ac:dyDescent="0.25">
      <c r="A67" s="40" t="s">
        <v>3</v>
      </c>
      <c r="B67" s="33">
        <f t="shared" ref="B67:K67" si="41">MOD(B68-TIME(0,15,0),1)</f>
        <v>0.87361111111111134</v>
      </c>
      <c r="C67" s="33">
        <f t="shared" si="41"/>
        <v>0.88680555555555574</v>
      </c>
      <c r="D67" s="33">
        <f t="shared" si="41"/>
        <v>0.8944444444444446</v>
      </c>
      <c r="E67" s="33">
        <f t="shared" si="41"/>
        <v>0.90555555555555567</v>
      </c>
      <c r="F67" s="33">
        <f t="shared" si="41"/>
        <v>0.91597222222222241</v>
      </c>
      <c r="G67" s="33">
        <f t="shared" si="41"/>
        <v>0.92638888888888904</v>
      </c>
      <c r="H67" s="33">
        <f t="shared" si="41"/>
        <v>0.93611111111111134</v>
      </c>
      <c r="I67" s="33">
        <f t="shared" si="41"/>
        <v>0.94652777777777797</v>
      </c>
      <c r="J67" s="33">
        <f t="shared" si="41"/>
        <v>0.95347222222222239</v>
      </c>
      <c r="K67" s="33">
        <f t="shared" si="41"/>
        <v>0.96805555555555567</v>
      </c>
      <c r="L67" s="33">
        <f>MOD(L68-TIME(0,15,0),1)</f>
        <v>0.98333333333333339</v>
      </c>
      <c r="M67" s="33">
        <v>0.49861111111111112</v>
      </c>
      <c r="N67" s="33">
        <v>1.2499999999999999E-2</v>
      </c>
      <c r="O67" s="55"/>
      <c r="P67" s="10"/>
      <c r="Q67" s="10"/>
    </row>
    <row r="68" spans="1:17" s="9" customFormat="1" ht="16.5" customHeight="1" x14ac:dyDescent="0.25">
      <c r="A68" s="41" t="s">
        <v>4</v>
      </c>
      <c r="B68" s="32">
        <f t="shared" ref="B68:K68" si="42">MOD(B69-TIME(0,12,0),1)</f>
        <v>0.88402777777777797</v>
      </c>
      <c r="C68" s="32">
        <f t="shared" si="42"/>
        <v>0.89722222222222237</v>
      </c>
      <c r="D68" s="32">
        <f t="shared" si="42"/>
        <v>0.90486111111111123</v>
      </c>
      <c r="E68" s="32">
        <f t="shared" si="42"/>
        <v>0.9159722222222223</v>
      </c>
      <c r="F68" s="32">
        <f t="shared" si="42"/>
        <v>0.92638888888888904</v>
      </c>
      <c r="G68" s="32">
        <f t="shared" si="42"/>
        <v>0.93680555555555567</v>
      </c>
      <c r="H68" s="32">
        <f t="shared" si="42"/>
        <v>0.94652777777777797</v>
      </c>
      <c r="I68" s="32">
        <f t="shared" si="42"/>
        <v>0.9569444444444446</v>
      </c>
      <c r="J68" s="32">
        <f t="shared" si="42"/>
        <v>0.96388888888888902</v>
      </c>
      <c r="K68" s="32">
        <f t="shared" si="42"/>
        <v>0.9784722222222223</v>
      </c>
      <c r="L68" s="32">
        <f>MOD(L69-TIME(0,12,0),1)</f>
        <v>0.99375000000000002</v>
      </c>
      <c r="M68" s="32">
        <f t="shared" ref="M68:N68" si="43">MOD(M67+TIME(0,15,0),1)</f>
        <v>0.50902777777777775</v>
      </c>
      <c r="N68" s="32">
        <f t="shared" si="43"/>
        <v>2.2916666666666665E-2</v>
      </c>
      <c r="O68" s="55"/>
      <c r="P68" s="10"/>
      <c r="Q68" s="26"/>
    </row>
    <row r="69" spans="1:17" s="2" customFormat="1" ht="17.100000000000001" customHeight="1" x14ac:dyDescent="0.25">
      <c r="A69" s="41" t="s">
        <v>5</v>
      </c>
      <c r="B69" s="32">
        <f>MOD(B70-TIME(0,7,0),1)</f>
        <v>0.89236111111111127</v>
      </c>
      <c r="C69" s="32">
        <f t="shared" ref="C69:L69" si="44">MOD(C70-TIME(0,7,0),1)</f>
        <v>0.90555555555555567</v>
      </c>
      <c r="D69" s="32">
        <f t="shared" si="44"/>
        <v>0.91319444444444453</v>
      </c>
      <c r="E69" s="32">
        <f t="shared" si="44"/>
        <v>0.9243055555555556</v>
      </c>
      <c r="F69" s="32">
        <f t="shared" si="44"/>
        <v>0.93472222222222234</v>
      </c>
      <c r="G69" s="32">
        <f t="shared" si="44"/>
        <v>0.94513888888888897</v>
      </c>
      <c r="H69" s="32">
        <f t="shared" si="44"/>
        <v>0.95486111111111127</v>
      </c>
      <c r="I69" s="32">
        <f t="shared" si="44"/>
        <v>0.9652777777777779</v>
      </c>
      <c r="J69" s="32">
        <f t="shared" si="44"/>
        <v>0.97222222222222232</v>
      </c>
      <c r="K69" s="32">
        <f t="shared" si="44"/>
        <v>0.9868055555555556</v>
      </c>
      <c r="L69" s="32">
        <f t="shared" si="44"/>
        <v>2.0833333333333303E-3</v>
      </c>
      <c r="M69" s="32">
        <f t="shared" ref="M69:N69" si="45">MOD(M68+TIME(0,12,0),1)</f>
        <v>0.51736111111111105</v>
      </c>
      <c r="N69" s="32">
        <f t="shared" si="45"/>
        <v>3.125E-2</v>
      </c>
      <c r="O69" s="57"/>
      <c r="P69" s="26"/>
      <c r="Q69" s="26"/>
    </row>
    <row r="70" spans="1:17" s="2" customFormat="1" ht="17.100000000000001" customHeight="1" x14ac:dyDescent="0.25">
      <c r="A70" s="41" t="s">
        <v>14</v>
      </c>
      <c r="B70" s="32">
        <f>MOD(B71-TIME(0,8,0),1)</f>
        <v>0.89722222222222237</v>
      </c>
      <c r="C70" s="32">
        <f t="shared" ref="C70:L70" si="46">MOD(C71-TIME(0,8,0),1)</f>
        <v>0.91041666666666676</v>
      </c>
      <c r="D70" s="32">
        <f t="shared" si="46"/>
        <v>0.91805555555555562</v>
      </c>
      <c r="E70" s="32">
        <f t="shared" si="46"/>
        <v>0.9291666666666667</v>
      </c>
      <c r="F70" s="32">
        <f t="shared" si="46"/>
        <v>0.93958333333333344</v>
      </c>
      <c r="G70" s="32">
        <f t="shared" si="46"/>
        <v>0.95000000000000007</v>
      </c>
      <c r="H70" s="32">
        <f t="shared" si="46"/>
        <v>0.95972222222222237</v>
      </c>
      <c r="I70" s="32">
        <f t="shared" si="46"/>
        <v>0.97013888888888899</v>
      </c>
      <c r="J70" s="32">
        <f t="shared" si="46"/>
        <v>0.97708333333333341</v>
      </c>
      <c r="K70" s="32">
        <f t="shared" si="46"/>
        <v>0.9916666666666667</v>
      </c>
      <c r="L70" s="32">
        <f t="shared" si="46"/>
        <v>6.9444444444444415E-3</v>
      </c>
      <c r="M70" s="32">
        <f>MOD(M69+TIME(0,7,0),1)</f>
        <v>0.52222222222222214</v>
      </c>
      <c r="N70" s="32">
        <f>MOD(N69+TIME(0,7,0),1)</f>
        <v>3.6111111111111108E-2</v>
      </c>
      <c r="O70" s="57"/>
      <c r="P70" s="26"/>
      <c r="Q70" s="27"/>
    </row>
    <row r="71" spans="1:17" s="2" customFormat="1" ht="17.100000000000001" customHeight="1" x14ac:dyDescent="0.25">
      <c r="A71" s="41" t="s">
        <v>12</v>
      </c>
      <c r="B71" s="32">
        <f>MOD(B72-TIME(0,4,0),1)</f>
        <v>0.9027777777777779</v>
      </c>
      <c r="C71" s="32">
        <f t="shared" ref="C71:N71" si="47">MOD(C72-TIME(0,4,0),1)</f>
        <v>0.9159722222222223</v>
      </c>
      <c r="D71" s="32">
        <f t="shared" si="47"/>
        <v>0.92361111111111116</v>
      </c>
      <c r="E71" s="32">
        <f t="shared" si="47"/>
        <v>0.93472222222222223</v>
      </c>
      <c r="F71" s="32">
        <f t="shared" si="47"/>
        <v>0.94513888888888897</v>
      </c>
      <c r="G71" s="32">
        <f t="shared" si="47"/>
        <v>0.9555555555555556</v>
      </c>
      <c r="H71" s="32">
        <f t="shared" si="47"/>
        <v>0.9652777777777779</v>
      </c>
      <c r="I71" s="32">
        <f t="shared" si="47"/>
        <v>0.97569444444444453</v>
      </c>
      <c r="J71" s="32">
        <f t="shared" si="47"/>
        <v>0.98263888888888895</v>
      </c>
      <c r="K71" s="32">
        <f t="shared" si="47"/>
        <v>0.99722222222222223</v>
      </c>
      <c r="L71" s="32">
        <f t="shared" si="47"/>
        <v>1.2499999999999997E-2</v>
      </c>
      <c r="M71" s="32">
        <f>MOD(M70+TIME(0,8,0),1)</f>
        <v>0.52777777777777768</v>
      </c>
      <c r="N71" s="32">
        <f>MOD(N70+TIME(0,8,0),1)</f>
        <v>4.1666666666666664E-2</v>
      </c>
      <c r="O71" s="58"/>
      <c r="P71" s="27"/>
      <c r="Q71" s="27"/>
    </row>
    <row r="72" spans="1:17" s="2" customFormat="1" ht="17.100000000000001" customHeight="1" x14ac:dyDescent="0.25">
      <c r="A72" s="41" t="s">
        <v>11</v>
      </c>
      <c r="B72" s="32">
        <f>MOD(B73-TIME(0,7,0),1)</f>
        <v>0.90555555555555567</v>
      </c>
      <c r="C72" s="32">
        <f t="shared" ref="C72:L72" si="48">MOD(C73-TIME(0,7,0),1)</f>
        <v>0.91875000000000007</v>
      </c>
      <c r="D72" s="32">
        <f t="shared" si="48"/>
        <v>0.92638888888888893</v>
      </c>
      <c r="E72" s="32">
        <f t="shared" si="48"/>
        <v>0.9375</v>
      </c>
      <c r="F72" s="32">
        <f t="shared" si="48"/>
        <v>0.94791666666666674</v>
      </c>
      <c r="G72" s="32">
        <f t="shared" si="48"/>
        <v>0.95833333333333337</v>
      </c>
      <c r="H72" s="32">
        <f t="shared" si="48"/>
        <v>0.96805555555555567</v>
      </c>
      <c r="I72" s="32">
        <f t="shared" si="48"/>
        <v>0.9784722222222223</v>
      </c>
      <c r="J72" s="32">
        <f t="shared" si="48"/>
        <v>0.98541666666666672</v>
      </c>
      <c r="K72" s="32">
        <f t="shared" si="48"/>
        <v>1.7347234759768071E-18</v>
      </c>
      <c r="L72" s="32">
        <f t="shared" si="48"/>
        <v>1.5277777777777776E-2</v>
      </c>
      <c r="M72" s="32">
        <f>MOD(M71+TIME(0,4,0),1)</f>
        <v>0.53055555555555545</v>
      </c>
      <c r="N72" s="32">
        <f>MOD(N71+TIME(0,4,0),1)</f>
        <v>4.4444444444444439E-2</v>
      </c>
      <c r="O72" s="58"/>
      <c r="P72" s="27"/>
      <c r="Q72" s="6"/>
    </row>
    <row r="73" spans="1:17" s="2" customFormat="1" ht="17.100000000000001" customHeight="1" x14ac:dyDescent="0.25">
      <c r="A73" s="41" t="s">
        <v>10</v>
      </c>
      <c r="B73" s="32">
        <f>MOD(B74-TIME(0,3,0),1)</f>
        <v>0.91041666666666676</v>
      </c>
      <c r="C73" s="32">
        <f t="shared" ref="C73:N73" si="49">MOD(C74-TIME(0,3,0),1)</f>
        <v>0.92361111111111116</v>
      </c>
      <c r="D73" s="32">
        <f t="shared" si="49"/>
        <v>0.93125000000000002</v>
      </c>
      <c r="E73" s="32">
        <f t="shared" si="49"/>
        <v>0.94236111111111109</v>
      </c>
      <c r="F73" s="32">
        <f t="shared" si="49"/>
        <v>0.95277777777777783</v>
      </c>
      <c r="G73" s="32">
        <f t="shared" si="49"/>
        <v>0.96319444444444446</v>
      </c>
      <c r="H73" s="32">
        <f t="shared" si="49"/>
        <v>0.97291666666666676</v>
      </c>
      <c r="I73" s="32">
        <f t="shared" si="49"/>
        <v>0.98333333333333339</v>
      </c>
      <c r="J73" s="32">
        <f t="shared" si="49"/>
        <v>0.99027777777777781</v>
      </c>
      <c r="K73" s="32">
        <f t="shared" si="49"/>
        <v>4.8611111111111129E-3</v>
      </c>
      <c r="L73" s="32">
        <f t="shared" si="49"/>
        <v>2.0138888888888887E-2</v>
      </c>
      <c r="M73" s="32">
        <f>MOD(M72+TIME(0,7,0),1)</f>
        <v>0.53541666666666654</v>
      </c>
      <c r="N73" s="32">
        <f>MOD(N72+TIME(0,7,0),1)</f>
        <v>4.9305555555555547E-2</v>
      </c>
      <c r="O73" s="35"/>
      <c r="P73" s="6"/>
      <c r="Q73" s="6"/>
    </row>
    <row r="74" spans="1:17" s="2" customFormat="1" ht="17.100000000000001" customHeight="1" x14ac:dyDescent="0.25">
      <c r="A74" s="41" t="s">
        <v>9</v>
      </c>
      <c r="B74" s="32">
        <f t="shared" ref="B69:B74" si="50">MOD(B75-TIME(0,5,0),1)</f>
        <v>0.91250000000000009</v>
      </c>
      <c r="C74" s="32">
        <f t="shared" ref="C69:C74" si="51">MOD(C75-TIME(0,5,0),1)</f>
        <v>0.92569444444444449</v>
      </c>
      <c r="D74" s="32">
        <f t="shared" ref="D69:D74" si="52">MOD(D75-TIME(0,5,0),1)</f>
        <v>0.93333333333333335</v>
      </c>
      <c r="E74" s="32">
        <f t="shared" ref="E69:E74" si="53">MOD(E75-TIME(0,5,0),1)</f>
        <v>0.94444444444444442</v>
      </c>
      <c r="F74" s="32">
        <f t="shared" ref="F69:F74" si="54">MOD(F75-TIME(0,5,0),1)</f>
        <v>0.95486111111111116</v>
      </c>
      <c r="G74" s="32">
        <f t="shared" ref="G69:G74" si="55">MOD(G75-TIME(0,5,0),1)</f>
        <v>0.96527777777777779</v>
      </c>
      <c r="H74" s="32">
        <f t="shared" ref="H69:H74" si="56">MOD(H75-TIME(0,5,0),1)</f>
        <v>0.97500000000000009</v>
      </c>
      <c r="I74" s="32">
        <f t="shared" ref="I69:I74" si="57">MOD(I75-TIME(0,5,0),1)</f>
        <v>0.98541666666666672</v>
      </c>
      <c r="J74" s="32">
        <f t="shared" ref="J69:J74" si="58">MOD(J75-TIME(0,5,0),1)</f>
        <v>0.99236111111111114</v>
      </c>
      <c r="K74" s="32">
        <f t="shared" ref="K69:K74" si="59">MOD(K75-TIME(0,5,0),1)</f>
        <v>6.9444444444444458E-3</v>
      </c>
      <c r="L74" s="32">
        <f>MOD(L75-TIME(0,5,0),1)</f>
        <v>2.222222222222222E-2</v>
      </c>
      <c r="M74" s="32">
        <f>MOD(M73+TIME(0,3,0),1)</f>
        <v>0.53749999999999987</v>
      </c>
      <c r="N74" s="32">
        <f>MOD(N73+TIME(0,3,0),1)</f>
        <v>5.138888888888888E-2</v>
      </c>
      <c r="O74" s="35"/>
      <c r="P74" s="6"/>
      <c r="Q74" s="6"/>
    </row>
    <row r="75" spans="1:17" s="2" customFormat="1" ht="17.100000000000001" customHeight="1" x14ac:dyDescent="0.25">
      <c r="A75" s="41" t="s">
        <v>8</v>
      </c>
      <c r="B75" s="32">
        <f>MOD(B77-TIME(0,8,0),1)</f>
        <v>0.9159722222222223</v>
      </c>
      <c r="C75" s="32">
        <f t="shared" ref="C75:L75" si="60">MOD(C77-TIME(0,8,0),1)</f>
        <v>0.9291666666666667</v>
      </c>
      <c r="D75" s="32">
        <f t="shared" si="60"/>
        <v>0.93680555555555556</v>
      </c>
      <c r="E75" s="32">
        <f t="shared" si="60"/>
        <v>0.94791666666666663</v>
      </c>
      <c r="F75" s="32">
        <f t="shared" si="60"/>
        <v>0.95833333333333337</v>
      </c>
      <c r="G75" s="32">
        <f t="shared" si="60"/>
        <v>0.96875</v>
      </c>
      <c r="H75" s="32">
        <f t="shared" si="60"/>
        <v>0.9784722222222223</v>
      </c>
      <c r="I75" s="32">
        <f t="shared" si="60"/>
        <v>0.98888888888888893</v>
      </c>
      <c r="J75" s="32">
        <f t="shared" si="60"/>
        <v>0.99583333333333335</v>
      </c>
      <c r="K75" s="32">
        <f t="shared" si="60"/>
        <v>1.0416666666666668E-2</v>
      </c>
      <c r="L75" s="32">
        <f t="shared" si="60"/>
        <v>2.5694444444444443E-2</v>
      </c>
      <c r="M75" s="32">
        <f t="shared" ref="M70:N75" si="61">MOD(M74+TIME(0,5,0),1)</f>
        <v>0.54097222222222208</v>
      </c>
      <c r="N75" s="32">
        <f t="shared" si="61"/>
        <v>5.4861111111111104E-2</v>
      </c>
      <c r="O75" s="35"/>
      <c r="P75" s="6"/>
      <c r="Q75" s="6"/>
    </row>
    <row r="76" spans="1:17" s="2" customFormat="1" ht="17.100000000000001" customHeight="1" x14ac:dyDescent="0.25">
      <c r="A76" s="42" t="s">
        <v>65</v>
      </c>
      <c r="B76" s="34" t="s">
        <v>66</v>
      </c>
      <c r="C76" s="34" t="s">
        <v>66</v>
      </c>
      <c r="D76" s="34"/>
      <c r="E76" s="34" t="s">
        <v>66</v>
      </c>
      <c r="F76" s="34" t="s">
        <v>66</v>
      </c>
      <c r="G76" s="34" t="s">
        <v>66</v>
      </c>
      <c r="H76" s="34" t="s">
        <v>66</v>
      </c>
      <c r="I76" s="34" t="s">
        <v>66</v>
      </c>
      <c r="J76" s="34" t="s">
        <v>66</v>
      </c>
      <c r="K76" s="34" t="s">
        <v>66</v>
      </c>
      <c r="L76" s="34" t="s">
        <v>66</v>
      </c>
      <c r="M76" s="32">
        <f>MOD(M75+TIME(0,20,0),1)</f>
        <v>0.55486111111111092</v>
      </c>
      <c r="N76" s="32">
        <f>MOD(N75+TIME(0,20,0),1)</f>
        <v>6.8749999999999992E-2</v>
      </c>
      <c r="O76" s="35"/>
      <c r="P76" s="35"/>
      <c r="Q76" s="6"/>
    </row>
    <row r="77" spans="1:17" s="2" customFormat="1" ht="17.100000000000001" customHeight="1" x14ac:dyDescent="0.25">
      <c r="A77" s="39" t="s">
        <v>7</v>
      </c>
      <c r="B77" s="32">
        <v>0.92152777777777783</v>
      </c>
      <c r="C77" s="32">
        <v>0.93472222222222223</v>
      </c>
      <c r="D77" s="32">
        <v>0.94236111111111109</v>
      </c>
      <c r="E77" s="32">
        <v>0.95347222222222217</v>
      </c>
      <c r="F77" s="32">
        <v>0.96388888888888891</v>
      </c>
      <c r="G77" s="32">
        <v>0.97430555555555554</v>
      </c>
      <c r="H77" s="32">
        <v>0.98402777777777783</v>
      </c>
      <c r="I77" s="32">
        <v>0.99444444444444446</v>
      </c>
      <c r="J77" s="32">
        <v>1.3888888888888889E-3</v>
      </c>
      <c r="K77" s="32">
        <v>1.5972222222222224E-2</v>
      </c>
      <c r="L77" s="44">
        <v>3.125E-2</v>
      </c>
      <c r="M77" s="106"/>
      <c r="N77" s="107"/>
      <c r="O77" s="88"/>
      <c r="P77" s="51"/>
      <c r="Q77" s="6"/>
    </row>
    <row r="78" spans="1:17" s="2" customFormat="1" ht="17.100000000000001" customHeight="1" x14ac:dyDescent="0.25">
      <c r="A78" s="38" t="s">
        <v>1</v>
      </c>
      <c r="B78" s="59" t="s">
        <v>53</v>
      </c>
      <c r="C78" s="59" t="s">
        <v>58</v>
      </c>
      <c r="D78" s="59" t="s">
        <v>54</v>
      </c>
      <c r="E78" s="59" t="s">
        <v>59</v>
      </c>
      <c r="F78" s="59" t="s">
        <v>55</v>
      </c>
      <c r="G78" s="59" t="s">
        <v>44</v>
      </c>
      <c r="H78" s="59" t="s">
        <v>56</v>
      </c>
      <c r="I78" s="59" t="s">
        <v>45</v>
      </c>
      <c r="J78" s="59" t="s">
        <v>60</v>
      </c>
      <c r="K78" s="59" t="s">
        <v>46</v>
      </c>
      <c r="L78" s="49" t="s">
        <v>47</v>
      </c>
      <c r="M78" s="108"/>
      <c r="N78" s="109"/>
      <c r="O78" s="89"/>
      <c r="P78" s="51"/>
      <c r="Q78" s="1"/>
    </row>
    <row r="79" spans="1:17" ht="17.100000000000001" customHeight="1" x14ac:dyDescent="0.25">
      <c r="A79" s="7"/>
      <c r="B79" s="60"/>
      <c r="C79" s="60"/>
      <c r="D79" s="60"/>
      <c r="E79" s="60"/>
      <c r="F79" s="60"/>
      <c r="G79" s="50"/>
      <c r="H79" s="50"/>
      <c r="I79" s="61"/>
      <c r="J79" s="62"/>
      <c r="K79" s="50"/>
      <c r="L79" s="50"/>
      <c r="M79" s="50"/>
      <c r="N79" s="52"/>
    </row>
    <row r="80" spans="1:1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  <row r="86" ht="17.100000000000001" customHeight="1" x14ac:dyDescent="0.25"/>
    <row r="87" ht="17.100000000000001" customHeight="1" x14ac:dyDescent="0.25"/>
    <row r="88" ht="17.100000000000001" customHeight="1" x14ac:dyDescent="0.25"/>
    <row r="89" ht="17.100000000000001" customHeight="1" x14ac:dyDescent="0.25"/>
    <row r="90" ht="17.100000000000001" customHeight="1" x14ac:dyDescent="0.25"/>
    <row r="91" ht="17.100000000000001" customHeight="1" x14ac:dyDescent="0.25"/>
    <row r="92" ht="17.100000000000001" customHeight="1" x14ac:dyDescent="0.25"/>
    <row r="93" ht="17.100000000000001" customHeight="1" x14ac:dyDescent="0.25"/>
    <row r="94" ht="17.100000000000001" customHeight="1" x14ac:dyDescent="0.25"/>
    <row r="95" ht="17.100000000000001" customHeight="1" x14ac:dyDescent="0.25"/>
    <row r="96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</sheetData>
  <mergeCells count="7">
    <mergeCell ref="M77:N78"/>
    <mergeCell ref="A1:N1"/>
    <mergeCell ref="A42:J42"/>
    <mergeCell ref="A4:J4"/>
    <mergeCell ref="A22:J22"/>
    <mergeCell ref="A43:J43"/>
    <mergeCell ref="A2:N2"/>
  </mergeCells>
  <printOptions horizontalCentered="1"/>
  <pageMargins left="0.27559055118110237" right="0.27559055118110237" top="0.39370078740157483" bottom="0.39370078740157483" header="0.31496062992125984" footer="0.31496062992125984"/>
  <pageSetup paperSize="9" scale="57" fitToHeight="0" pageOrder="overThenDown" orientation="landscape" r:id="rId1"/>
  <headerFooter alignWithMargins="0">
    <oddFooter xml:space="preserve">&amp;L&amp;"Arial,Regular"&amp;9Trackwork Transport | Sydney Trains&amp;C&amp;"Arial,Regular"&amp;9Page &amp;P of &amp;N&amp;R&amp;"Arial,Regular"&amp;9&amp;F </oddFooter>
  </headerFooter>
  <rowBreaks count="1" manualBreakCount="1">
    <brk id="40" max="13" man="1"/>
  </rowBreaks>
  <ignoredErrors>
    <ignoredError sqref="B35:D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T2 - South Line</vt:lpstr>
      <vt:lpstr>'T2 - South Line'!Print_Area</vt:lpstr>
      <vt:lpstr>'T2 - South Line'!Print_Titles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Wagemans, Gus</cp:lastModifiedBy>
  <cp:lastPrinted>2020-06-16T19:19:15Z</cp:lastPrinted>
  <dcterms:created xsi:type="dcterms:W3CDTF">1996-05-08T00:39:14Z</dcterms:created>
  <dcterms:modified xsi:type="dcterms:W3CDTF">2020-06-16T20:15:54Z</dcterms:modified>
</cp:coreProperties>
</file>