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ST INFO\Trackwork\2020\09 September WD10-WE14\14-20 September WD11 + WE12\Upload to web\"/>
    </mc:Choice>
  </mc:AlternateContent>
  <bookViews>
    <workbookView xWindow="470" yWindow="240" windowWidth="14000" windowHeight="13130" tabRatio="788" activeTab="1"/>
  </bookViews>
  <sheets>
    <sheet name="KatMt Vic to Lithgow" sheetId="5" r:id="rId1"/>
    <sheet name=" and Tarana" sheetId="6" r:id="rId2"/>
  </sheets>
  <definedNames>
    <definedName name="_xlnm.Print_Area" localSheetId="1">' and Tarana'!$A$1:$N$57</definedName>
    <definedName name="_xlnm.Print_Area" localSheetId="0">'KatMt Vic to Lithgow'!$A$1:$Q$130</definedName>
    <definedName name="_xlnm.Print_Titles" localSheetId="1">' and Tarana'!$1:$2</definedName>
    <definedName name="_xlnm.Print_Titles" localSheetId="0">'KatMt Vic to Lithgow'!$1:$2</definedName>
  </definedNames>
  <calcPr calcId="152511"/>
</workbook>
</file>

<file path=xl/calcChain.xml><?xml version="1.0" encoding="utf-8"?>
<calcChain xmlns="http://schemas.openxmlformats.org/spreadsheetml/2006/main">
  <c r="B21" i="6" l="1"/>
  <c r="B22" i="6" s="1"/>
  <c r="B23" i="6" s="1"/>
  <c r="C21" i="6"/>
  <c r="C22" i="6" s="1"/>
  <c r="C23" i="6" s="1"/>
  <c r="B45" i="6"/>
  <c r="B46" i="6" s="1"/>
  <c r="B47" i="6" s="1"/>
  <c r="B48" i="6" s="1"/>
  <c r="C45" i="6"/>
  <c r="C46" i="6" s="1"/>
  <c r="C47" i="6" s="1"/>
  <c r="C48" i="6" s="1"/>
  <c r="N98" i="5" l="1"/>
  <c r="N97" i="5" s="1"/>
  <c r="C32" i="5"/>
  <c r="I98" i="5"/>
  <c r="I97" i="5" s="1"/>
  <c r="B32" i="5"/>
  <c r="P104" i="5"/>
  <c r="P98" i="5"/>
  <c r="D47" i="5"/>
  <c r="D53" i="5" s="1"/>
  <c r="E46" i="5"/>
  <c r="E47" i="5" s="1"/>
  <c r="E48" i="5" s="1"/>
  <c r="E49" i="5" s="1"/>
  <c r="E50" i="5" s="1"/>
  <c r="E51" i="5" s="1"/>
  <c r="E52" i="5" s="1"/>
  <c r="E53" i="5" s="1"/>
  <c r="G44" i="5"/>
  <c r="G46" i="5"/>
  <c r="F47" i="5"/>
  <c r="F53" i="5" s="1"/>
  <c r="G47" i="5"/>
  <c r="G48" i="5"/>
  <c r="G49" i="5" s="1"/>
  <c r="G50" i="5" s="1"/>
  <c r="G51" i="5" s="1"/>
  <c r="G52" i="5" s="1"/>
  <c r="G53" i="5" s="1"/>
  <c r="C72" i="5"/>
  <c r="C73" i="5"/>
  <c r="C74" i="5"/>
  <c r="C75" i="5" s="1"/>
  <c r="B72" i="5"/>
  <c r="B73" i="5"/>
  <c r="B74" i="5" s="1"/>
  <c r="B75" i="5" s="1"/>
  <c r="P50" i="5"/>
  <c r="P53" i="5" s="1"/>
  <c r="N50" i="5"/>
  <c r="N53" i="5"/>
  <c r="Q46" i="5"/>
  <c r="Q50" i="5" s="1"/>
  <c r="Q51" i="5" s="1"/>
  <c r="Q52" i="5" s="1"/>
  <c r="Q53" i="5" s="1"/>
  <c r="O46" i="5"/>
  <c r="O50" i="5"/>
  <c r="O51" i="5" s="1"/>
  <c r="O52" i="5" s="1"/>
  <c r="O53" i="5" s="1"/>
  <c r="Q44" i="5"/>
  <c r="O44" i="5"/>
  <c r="C46" i="5"/>
  <c r="C47" i="5" s="1"/>
  <c r="C48" i="5" s="1"/>
  <c r="C49" i="5" s="1"/>
  <c r="C50" i="5" s="1"/>
  <c r="C51" i="5" s="1"/>
  <c r="C52" i="5" s="1"/>
  <c r="C53" i="5" s="1"/>
  <c r="B47" i="5"/>
  <c r="B53" i="5" s="1"/>
  <c r="F28" i="5"/>
  <c r="F31" i="5" s="1"/>
  <c r="G24" i="5"/>
  <c r="G28" i="5"/>
  <c r="G29" i="5"/>
  <c r="G30" i="5"/>
  <c r="G31" i="5" s="1"/>
  <c r="E24" i="5"/>
  <c r="O104" i="5"/>
  <c r="O103" i="5" s="1"/>
  <c r="O102" i="5" s="1"/>
  <c r="O101" i="5" s="1"/>
  <c r="O100" i="5" s="1"/>
  <c r="O99" i="5" s="1"/>
  <c r="O98" i="5" s="1"/>
  <c r="C101" i="5"/>
  <c r="C100" i="5"/>
  <c r="C99" i="5" s="1"/>
  <c r="C98" i="5" s="1"/>
  <c r="M129" i="5"/>
  <c r="M123" i="5"/>
  <c r="M120" i="5"/>
  <c r="M127" i="5"/>
  <c r="K127" i="5"/>
  <c r="K129" i="5"/>
  <c r="K123" i="5" s="1"/>
  <c r="K120" i="5" s="1"/>
  <c r="F127" i="5"/>
  <c r="F129" i="5"/>
  <c r="F126" i="5"/>
  <c r="F120" i="5" s="1"/>
  <c r="M105" i="5"/>
  <c r="M107" i="5"/>
  <c r="M101" i="5" s="1"/>
  <c r="M98" i="5" s="1"/>
  <c r="K107" i="5"/>
  <c r="K101" i="5" s="1"/>
  <c r="K98" i="5" s="1"/>
  <c r="K105" i="5"/>
  <c r="H105" i="5"/>
  <c r="H107" i="5"/>
  <c r="H101" i="5" s="1"/>
  <c r="H98" i="5" s="1"/>
  <c r="D105" i="5"/>
  <c r="D107" i="5"/>
  <c r="D101" i="5"/>
  <c r="D98" i="5" s="1"/>
  <c r="F101" i="5"/>
  <c r="F98" i="5" s="1"/>
  <c r="J101" i="5"/>
  <c r="J100" i="5" s="1"/>
  <c r="J99" i="5" s="1"/>
  <c r="J98" i="5" s="1"/>
  <c r="G101" i="5"/>
  <c r="G100" i="5" s="1"/>
  <c r="G99" i="5" s="1"/>
  <c r="G98" i="5" s="1"/>
  <c r="E101" i="5"/>
  <c r="E100" i="5" s="1"/>
  <c r="E99" i="5" s="1"/>
  <c r="E98" i="5" s="1"/>
  <c r="B101" i="5"/>
  <c r="B100" i="5" s="1"/>
  <c r="B99" i="5" s="1"/>
  <c r="B98" i="5" s="1"/>
  <c r="M44" i="5"/>
  <c r="M46" i="5"/>
  <c r="M50" i="5"/>
  <c r="M51" i="5" s="1"/>
  <c r="M52" i="5" s="1"/>
  <c r="M53" i="5" s="1"/>
  <c r="K50" i="5"/>
  <c r="K51" i="5" s="1"/>
  <c r="K52" i="5" s="1"/>
  <c r="K53" i="5" s="1"/>
  <c r="H50" i="5"/>
  <c r="H53" i="5" s="1"/>
  <c r="I44" i="5"/>
  <c r="J50" i="5"/>
  <c r="J53" i="5"/>
  <c r="L50" i="5"/>
  <c r="L53" i="5"/>
  <c r="Q22" i="5"/>
  <c r="Q25" i="5"/>
  <c r="Q26" i="5" s="1"/>
  <c r="Q27" i="5" s="1"/>
  <c r="Q28" i="5" s="1"/>
  <c r="O22" i="5"/>
  <c r="O24" i="5"/>
  <c r="O25" i="5"/>
  <c r="O26" i="5" s="1"/>
  <c r="O27" i="5" s="1"/>
  <c r="O28" i="5" s="1"/>
  <c r="O29" i="5" s="1"/>
  <c r="O30" i="5" s="1"/>
  <c r="O31" i="5" s="1"/>
  <c r="L101" i="5"/>
  <c r="L100" i="5"/>
  <c r="L99" i="5" s="1"/>
  <c r="L98" i="5" s="1"/>
  <c r="I46" i="5"/>
  <c r="I50" i="5"/>
  <c r="I51" i="5" s="1"/>
  <c r="I52" i="5" s="1"/>
  <c r="I53" i="5" s="1"/>
  <c r="M24" i="5"/>
  <c r="M25" i="5" s="1"/>
  <c r="M26" i="5" s="1"/>
  <c r="M27" i="5" s="1"/>
  <c r="M28" i="5" s="1"/>
  <c r="M29" i="5" s="1"/>
  <c r="M30" i="5" s="1"/>
  <c r="M31" i="5" s="1"/>
  <c r="E28" i="5"/>
  <c r="E29" i="5" s="1"/>
  <c r="E30" i="5" s="1"/>
  <c r="E31" i="5" s="1"/>
  <c r="P25" i="5"/>
  <c r="P26" i="5" s="1"/>
  <c r="P27" i="5" s="1"/>
  <c r="P28" i="5" s="1"/>
  <c r="N25" i="5"/>
  <c r="N31" i="5" s="1"/>
  <c r="L25" i="5"/>
  <c r="L31" i="5" s="1"/>
  <c r="K25" i="5"/>
  <c r="K26" i="5" s="1"/>
  <c r="K27" i="5" s="1"/>
  <c r="K28" i="5" s="1"/>
  <c r="J25" i="5"/>
  <c r="J26" i="5" s="1"/>
  <c r="J27" i="5" s="1"/>
  <c r="J28" i="5" s="1"/>
  <c r="J29" i="5" s="1"/>
  <c r="J30" i="5" s="1"/>
  <c r="J31" i="5" s="1"/>
  <c r="I25" i="5"/>
  <c r="I26" i="5"/>
  <c r="I27" i="5" s="1"/>
  <c r="I28" i="5" s="1"/>
  <c r="I29" i="5" s="1"/>
  <c r="I30" i="5" s="1"/>
  <c r="I31" i="5" s="1"/>
  <c r="H25" i="5"/>
  <c r="H26" i="5" s="1"/>
  <c r="H27" i="5" s="1"/>
  <c r="H28" i="5" s="1"/>
  <c r="D28" i="5"/>
  <c r="D31" i="5" s="1"/>
  <c r="Q104" i="5"/>
  <c r="Q103" i="5" s="1"/>
  <c r="Q102" i="5" s="1"/>
  <c r="Q101" i="5" s="1"/>
  <c r="B126" i="5"/>
  <c r="B125" i="5" s="1"/>
  <c r="B124" i="5" s="1"/>
  <c r="B123" i="5" s="1"/>
  <c r="B122" i="5" s="1"/>
  <c r="B121" i="5" s="1"/>
  <c r="B120" i="5" s="1"/>
  <c r="C126" i="5"/>
  <c r="C120" i="5"/>
  <c r="J123" i="5"/>
  <c r="J122" i="5"/>
  <c r="J121" i="5" s="1"/>
  <c r="J120" i="5" s="1"/>
  <c r="L123" i="5"/>
  <c r="L122" i="5"/>
  <c r="L121" i="5" s="1"/>
  <c r="L120" i="5" s="1"/>
  <c r="N123" i="5"/>
  <c r="N122" i="5"/>
  <c r="N121" i="5" s="1"/>
  <c r="N120" i="5" s="1"/>
  <c r="D126" i="5"/>
  <c r="D120" i="5"/>
  <c r="E126" i="5"/>
  <c r="E125" i="5"/>
  <c r="E124" i="5" s="1"/>
  <c r="E123" i="5" s="1"/>
  <c r="E122" i="5" s="1"/>
  <c r="E121" i="5" s="1"/>
  <c r="E120" i="5" s="1"/>
  <c r="G126" i="5"/>
  <c r="G125" i="5" s="1"/>
  <c r="G124" i="5" s="1"/>
  <c r="G123" i="5" s="1"/>
  <c r="H126" i="5"/>
  <c r="H125" i="5" s="1"/>
  <c r="H124" i="5" s="1"/>
  <c r="H123" i="5" s="1"/>
  <c r="H122" i="5" s="1"/>
  <c r="H121" i="5" s="1"/>
  <c r="H120" i="5" s="1"/>
  <c r="I126" i="5"/>
  <c r="I120" i="5"/>
</calcChain>
</file>

<file path=xl/sharedStrings.xml><?xml version="1.0" encoding="utf-8"?>
<sst xmlns="http://schemas.openxmlformats.org/spreadsheetml/2006/main" count="740" uniqueCount="97">
  <si>
    <t>Route</t>
  </si>
  <si>
    <t xml:space="preserve">Towards: </t>
  </si>
  <si>
    <t>Vehicle Type</t>
  </si>
  <si>
    <t>Quantity</t>
  </si>
  <si>
    <t>Train Number</t>
  </si>
  <si>
    <t>Train Arrives</t>
  </si>
  <si>
    <t>Train Departs</t>
  </si>
  <si>
    <t>Route 31BM : Lithgow, then Express to Mount Victoria and return</t>
  </si>
  <si>
    <t>Route 32BM : Lithgow, then all stations to Mount Victoria and return</t>
  </si>
  <si>
    <t>MOUNT VICTORIA</t>
  </si>
  <si>
    <t>Bell</t>
  </si>
  <si>
    <t>Zig Zag (Clarence)</t>
  </si>
  <si>
    <t>LITHGOW</t>
  </si>
  <si>
    <t>BATHURST</t>
  </si>
  <si>
    <t>-</t>
  </si>
  <si>
    <t>32BM</t>
  </si>
  <si>
    <t>31BM</t>
  </si>
  <si>
    <t>W/C Coach</t>
  </si>
  <si>
    <t>W523</t>
  </si>
  <si>
    <t>W531</t>
  </si>
  <si>
    <t>W539</t>
  </si>
  <si>
    <t>W547</t>
  </si>
  <si>
    <t>W555</t>
  </si>
  <si>
    <t>W559</t>
  </si>
  <si>
    <t>W565</t>
  </si>
  <si>
    <t>W587</t>
  </si>
  <si>
    <t>W593</t>
  </si>
  <si>
    <t>W597</t>
  </si>
  <si>
    <t>W566</t>
  </si>
  <si>
    <t>W533</t>
  </si>
  <si>
    <t>W573</t>
  </si>
  <si>
    <t>W554</t>
  </si>
  <si>
    <t>Coach</t>
  </si>
  <si>
    <t>KATOOMBA</t>
  </si>
  <si>
    <t>Train Terminates</t>
  </si>
  <si>
    <t>Meadlow Bath</t>
  </si>
  <si>
    <t>Blackheath</t>
  </si>
  <si>
    <t>Train Commences</t>
  </si>
  <si>
    <t>MT VIC</t>
  </si>
  <si>
    <t>KAT</t>
  </si>
  <si>
    <t>W527</t>
  </si>
  <si>
    <t>W/C Bus</t>
  </si>
  <si>
    <t>W535</t>
  </si>
  <si>
    <t>W543</t>
  </si>
  <si>
    <t>W560</t>
  </si>
  <si>
    <t>7BM</t>
  </si>
  <si>
    <t>33BM</t>
  </si>
  <si>
    <t>34BM</t>
  </si>
  <si>
    <t>Route 33BM : Katoomba, all stations to Mount Victoria and return</t>
  </si>
  <si>
    <t>Route 34BM : Katoomba, express to Lithgow and return</t>
  </si>
  <si>
    <t>Route 7BM : Katoomba, all stations to Lithgow and return</t>
  </si>
  <si>
    <t>W/C Bus/Coach</t>
  </si>
  <si>
    <t>W515</t>
  </si>
  <si>
    <t>W581</t>
  </si>
  <si>
    <t>W506</t>
  </si>
  <si>
    <t>W512</t>
  </si>
  <si>
    <t>W516</t>
  </si>
  <si>
    <t>W520</t>
  </si>
  <si>
    <t>W524</t>
  </si>
  <si>
    <t>W532</t>
  </si>
  <si>
    <t>W540</t>
  </si>
  <si>
    <t>W548</t>
  </si>
  <si>
    <t>W556</t>
  </si>
  <si>
    <t>W572</t>
  </si>
  <si>
    <t>W580</t>
  </si>
  <si>
    <t>W588</t>
  </si>
  <si>
    <t>W544</t>
  </si>
  <si>
    <t xml:space="preserve">Mount Victoria </t>
  </si>
  <si>
    <t>Lithgow</t>
  </si>
  <si>
    <t>BMT Blue Mountains Line
Katoomba/Mt Victoria to Lithgow</t>
  </si>
  <si>
    <t>Monday</t>
  </si>
  <si>
    <t>Tuesday</t>
  </si>
  <si>
    <t>Wednesday</t>
  </si>
  <si>
    <t>Thursday</t>
  </si>
  <si>
    <t>Friday</t>
  </si>
  <si>
    <t>Operating Day (12:00AM - 11:59PM)</t>
  </si>
  <si>
    <t>5 weekdays - Monday 14 to Friday 18 September 2020</t>
  </si>
  <si>
    <t>2BM</t>
  </si>
  <si>
    <t>WN11</t>
  </si>
  <si>
    <t>WN14</t>
  </si>
  <si>
    <t>WN12</t>
  </si>
  <si>
    <t>WN13</t>
  </si>
  <si>
    <t>Route 2BM : Lithgow then express to Bathurst and return</t>
  </si>
  <si>
    <t>Route 31BM : Lithgow, then express to Mount Victoria and return</t>
  </si>
  <si>
    <r>
      <t xml:space="preserve">If continuing to Katoomba, follow above route description to Lithgow Station then: </t>
    </r>
    <r>
      <rPr>
        <sz val="10"/>
        <rFont val="Arial"/>
        <family val="2"/>
      </rPr>
      <t>Depart</t>
    </r>
    <r>
      <rPr>
        <b/>
        <sz val="10"/>
        <rFont val="Arial"/>
        <family val="2"/>
      </rPr>
      <t xml:space="preserve"> Lithgow, </t>
    </r>
    <r>
      <rPr>
        <sz val="10"/>
        <rFont val="Arial"/>
        <family val="2"/>
      </rPr>
      <t>continue Railway Parade, (L) Sandford Avenue, (R) Main Street, (L) Great Western Highway, continue Great Western Highway, (R) Goldsmith Place,</t>
    </r>
    <r>
      <rPr>
        <b/>
        <sz val="10"/>
        <rFont val="Arial"/>
        <family val="2"/>
      </rPr>
      <t xml:space="preserve"> Katoomba</t>
    </r>
  </si>
  <si>
    <r>
      <t xml:space="preserve">Depart </t>
    </r>
    <r>
      <rPr>
        <b/>
        <sz val="12"/>
        <rFont val="Arial"/>
        <family val="2"/>
      </rPr>
      <t>Bathurst Station (279539)</t>
    </r>
    <r>
      <rPr>
        <sz val="12"/>
        <rFont val="Arial"/>
        <family val="2"/>
      </rPr>
      <t xml:space="preserve">, exit station carpark R) Havannah Street, R) Great Western Hwy, R) Diamond Swamp Road, R) Sodwalls Road, </t>
    </r>
    <r>
      <rPr>
        <b/>
        <sz val="12"/>
        <rFont val="Arial"/>
        <family val="2"/>
      </rPr>
      <t>Tarana Station (27872) - turnaround in gravel driveway, near war memorial (check if passengers are waiting on platform)</t>
    </r>
    <r>
      <rPr>
        <sz val="12"/>
        <rFont val="Arial"/>
        <family val="2"/>
      </rPr>
      <t xml:space="preserve">, continue back along Sodwalls Road, L) Hampton Road, continue Sydney Road, continue Bathurst Street, </t>
    </r>
    <r>
      <rPr>
        <b/>
        <sz val="12"/>
        <rFont val="Arial"/>
        <family val="2"/>
      </rPr>
      <t>Rydal Station (2790137) - stop at station entrance/gravel driveway, shortly before telephone box on other side of street (check if passengers are waiting on platform)</t>
    </r>
    <r>
      <rPr>
        <sz val="12"/>
        <rFont val="Arial"/>
        <family val="2"/>
      </rPr>
      <t xml:space="preserve">, continue Bathurst Street, over railway line into Old Western Road, R) Pikes Lane, R) Great Western Hwy, L) Main Street, L) Bridge Street, L) Railway Parade, </t>
    </r>
    <r>
      <rPr>
        <b/>
        <sz val="12"/>
        <rFont val="Arial"/>
        <family val="2"/>
      </rPr>
      <t>Lithgow Station (279018)</t>
    </r>
  </si>
  <si>
    <t xml:space="preserve">ROUTE DIRECTIONS: </t>
  </si>
  <si>
    <t>Rydal</t>
  </si>
  <si>
    <t>Tarana</t>
  </si>
  <si>
    <t>Mini-bus</t>
  </si>
  <si>
    <t>15BM</t>
  </si>
  <si>
    <t>Route 15BM: Bathurst,Tarana, Rydal, Lithgow, then Katoomba</t>
  </si>
  <si>
    <r>
      <t xml:space="preserve">Depart </t>
    </r>
    <r>
      <rPr>
        <b/>
        <sz val="12"/>
        <rFont val="Arial"/>
        <family val="2"/>
      </rPr>
      <t>Lithgow Station (279018)</t>
    </r>
    <r>
      <rPr>
        <sz val="12"/>
        <rFont val="Arial"/>
        <family val="2"/>
      </rPr>
      <t xml:space="preserve">, continue Railway Parade, L) Sandford Ave, R) Main Street, R) Great Western Hwy, L) Pikes Lane, L) Old Western Road, continue over railway line into Bathurst Street, </t>
    </r>
    <r>
      <rPr>
        <b/>
        <sz val="12"/>
        <rFont val="Arial"/>
        <family val="2"/>
      </rPr>
      <t>Rydal Station (2790137) - stop opposite station entrance/gravel driveway, shortly after telephone box (check if passengers are waiting on platform)</t>
    </r>
    <r>
      <rPr>
        <sz val="12"/>
        <rFont val="Arial"/>
        <family val="2"/>
      </rPr>
      <t xml:space="preserve">, continue Bathurst Street, continue Sydney Road, continue Hampton Road, R) Sodwalls Road, proceed to end of road to </t>
    </r>
    <r>
      <rPr>
        <b/>
        <sz val="12"/>
        <rFont val="Arial"/>
        <family val="2"/>
      </rPr>
      <t>Tarana Station (27872) - turnaround in gravel driveway, near war memorial (check if passengers are waiting on platform)</t>
    </r>
    <r>
      <rPr>
        <sz val="12"/>
        <rFont val="Arial"/>
        <family val="2"/>
      </rPr>
      <t xml:space="preserve">, continue back along Sodwell Road, L) Diamond Swamp Road, L) Great Western Hwy, L) Havannah Street, L) Keppel Street to </t>
    </r>
    <r>
      <rPr>
        <b/>
        <sz val="12"/>
        <rFont val="Arial"/>
        <family val="2"/>
      </rPr>
      <t>Bathurst Station (279539)</t>
    </r>
  </si>
  <si>
    <t>10BM</t>
  </si>
  <si>
    <t>Route 10BM: Lithgow, Rydal, Tarana and Bathurst, then return</t>
  </si>
  <si>
    <t>Monday 14 September 2020</t>
  </si>
  <si>
    <t>BMT - Blue Mountains Line
Rydal and Tarana Stations Shuttle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</si>
</sst>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Arial Narrow"/>
      <family val="2"/>
    </font>
    <font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59F12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8" fillId="0" borderId="0"/>
  </cellStyleXfs>
  <cellXfs count="121">
    <xf numFmtId="0" fontId="0" fillId="0" borderId="0" xfId="0"/>
    <xf numFmtId="0" fontId="8" fillId="0" borderId="0" xfId="1"/>
    <xf numFmtId="0" fontId="4" fillId="0" borderId="0" xfId="1" applyFont="1"/>
    <xf numFmtId="0" fontId="1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>
      <alignment horizontal="left" vertical="center" wrapText="1"/>
    </xf>
    <xf numFmtId="0" fontId="8" fillId="2" borderId="0" xfId="1" applyFill="1"/>
    <xf numFmtId="0" fontId="1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18" fontId="5" fillId="2" borderId="0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18" fontId="1" fillId="0" borderId="2" xfId="1" applyNumberFormat="1" applyFont="1" applyFill="1" applyBorder="1" applyAlignment="1">
      <alignment horizontal="center" vertical="center"/>
    </xf>
    <xf numFmtId="18" fontId="5" fillId="0" borderId="4" xfId="1" applyNumberFormat="1" applyFont="1" applyFill="1" applyBorder="1" applyAlignment="1">
      <alignment horizontal="center" vertical="center"/>
    </xf>
    <xf numFmtId="18" fontId="5" fillId="0" borderId="2" xfId="1" applyNumberFormat="1" applyFont="1" applyFill="1" applyBorder="1" applyAlignment="1">
      <alignment horizontal="center" vertical="center"/>
    </xf>
    <xf numFmtId="0" fontId="8" fillId="0" borderId="0" xfId="1" applyFill="1"/>
    <xf numFmtId="18" fontId="5" fillId="0" borderId="4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8" fillId="0" borderId="0" xfId="1" applyFont="1" applyFill="1"/>
    <xf numFmtId="0" fontId="9" fillId="0" borderId="8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0" fontId="10" fillId="0" borderId="0" xfId="1" applyFont="1" applyFill="1"/>
    <xf numFmtId="0" fontId="1" fillId="0" borderId="1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8" fontId="5" fillId="0" borderId="0" xfId="1" applyNumberFormat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4" fillId="0" borderId="0" xfId="1" applyFont="1" applyFill="1"/>
    <xf numFmtId="164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center" vertical="center" wrapText="1"/>
    </xf>
    <xf numFmtId="18" fontId="5" fillId="0" borderId="11" xfId="1" applyNumberFormat="1" applyFont="1" applyFill="1" applyBorder="1" applyAlignment="1">
      <alignment horizontal="center" vertical="center"/>
    </xf>
    <xf numFmtId="18" fontId="5" fillId="0" borderId="12" xfId="1" applyNumberFormat="1" applyFont="1" applyFill="1" applyBorder="1" applyAlignment="1">
      <alignment horizontal="center" vertical="center"/>
    </xf>
    <xf numFmtId="0" fontId="1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center"/>
    </xf>
    <xf numFmtId="18" fontId="1" fillId="4" borderId="8" xfId="1" applyNumberFormat="1" applyFont="1" applyFill="1" applyBorder="1" applyAlignment="1">
      <alignment horizontal="center" vertical="center"/>
    </xf>
    <xf numFmtId="18" fontId="1" fillId="4" borderId="2" xfId="1" applyNumberFormat="1" applyFont="1" applyFill="1" applyBorder="1" applyAlignment="1">
      <alignment horizontal="center" vertical="center"/>
    </xf>
    <xf numFmtId="18" fontId="5" fillId="4" borderId="3" xfId="1" applyNumberFormat="1" applyFont="1" applyFill="1" applyBorder="1" applyAlignment="1">
      <alignment horizontal="center" vertical="center"/>
    </xf>
    <xf numFmtId="18" fontId="5" fillId="4" borderId="4" xfId="1" applyNumberFormat="1" applyFont="1" applyFill="1" applyBorder="1" applyAlignment="1">
      <alignment horizontal="center" vertical="center"/>
    </xf>
    <xf numFmtId="18" fontId="5" fillId="4" borderId="5" xfId="1" applyNumberFormat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4" fillId="4" borderId="0" xfId="1" applyFont="1" applyFill="1"/>
    <xf numFmtId="0" fontId="8" fillId="4" borderId="0" xfId="1" applyFill="1"/>
    <xf numFmtId="0" fontId="2" fillId="3" borderId="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right" vertical="center" wrapText="1"/>
    </xf>
    <xf numFmtId="0" fontId="1" fillId="0" borderId="4" xfId="1" applyFont="1" applyFill="1" applyBorder="1" applyAlignment="1">
      <alignment horizontal="right" vertical="center" wrapText="1"/>
    </xf>
    <xf numFmtId="0" fontId="1" fillId="0" borderId="10" xfId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2" fillId="2" borderId="0" xfId="0" applyFont="1" applyFill="1" applyBorder="1" applyAlignment="1">
      <alignment horizontal="right" vertical="center"/>
    </xf>
    <xf numFmtId="1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8" fontId="5" fillId="2" borderId="0" xfId="0" applyNumberFormat="1" applyFont="1" applyFill="1" applyBorder="1" applyAlignment="1">
      <alignment horizontal="center" vertical="center"/>
    </xf>
    <xf numFmtId="18" fontId="5" fillId="2" borderId="5" xfId="0" applyNumberFormat="1" applyFont="1" applyFill="1" applyBorder="1" applyAlignment="1">
      <alignment horizontal="center" vertical="center"/>
    </xf>
    <xf numFmtId="18" fontId="5" fillId="0" borderId="5" xfId="0" applyNumberFormat="1" applyFont="1" applyFill="1" applyBorder="1" applyAlignment="1">
      <alignment horizontal="center" vertical="center"/>
    </xf>
    <xf numFmtId="18" fontId="5" fillId="2" borderId="5" xfId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18" fontId="5" fillId="2" borderId="4" xfId="0" applyNumberFormat="1" applyFont="1" applyFill="1" applyBorder="1" applyAlignment="1">
      <alignment horizontal="center" vertical="center"/>
    </xf>
    <xf numFmtId="18" fontId="5" fillId="2" borderId="11" xfId="0" applyNumberFormat="1" applyFont="1" applyFill="1" applyBorder="1" applyAlignment="1">
      <alignment horizontal="center" vertical="center"/>
    </xf>
    <xf numFmtId="18" fontId="5" fillId="2" borderId="3" xfId="0" applyNumberFormat="1" applyFont="1" applyFill="1" applyBorder="1" applyAlignment="1">
      <alignment horizontal="center" vertical="center"/>
    </xf>
    <xf numFmtId="18" fontId="5" fillId="0" borderId="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left" vertical="center" wrapText="1"/>
    </xf>
    <xf numFmtId="164" fontId="4" fillId="4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18" fontId="5" fillId="2" borderId="2" xfId="0" applyNumberFormat="1" applyFont="1" applyFill="1" applyBorder="1" applyAlignment="1">
      <alignment horizontal="center" vertical="center"/>
    </xf>
    <xf numFmtId="18" fontId="5" fillId="0" borderId="2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vertical="center" wrapText="1"/>
    </xf>
    <xf numFmtId="164" fontId="3" fillId="5" borderId="0" xfId="1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59F12F"/>
      <color rgb="FF696969"/>
      <color rgb="FFFFFF66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0"/>
  <sheetViews>
    <sheetView showGridLines="0" zoomScale="75" zoomScaleNormal="75" zoomScaleSheetLayoutView="80" workbookViewId="0">
      <selection activeCell="H12" sqref="H12"/>
    </sheetView>
  </sheetViews>
  <sheetFormatPr defaultColWidth="8.81640625" defaultRowHeight="12.5" x14ac:dyDescent="0.25"/>
  <cols>
    <col min="1" max="1" width="24.1796875" style="1" customWidth="1"/>
    <col min="2" max="2" width="12.54296875" style="1" customWidth="1"/>
    <col min="3" max="3" width="12.81640625" style="1" customWidth="1"/>
    <col min="4" max="17" width="12.54296875" style="1" customWidth="1"/>
    <col min="18" max="30" width="11.54296875" style="1" customWidth="1"/>
    <col min="31" max="16384" width="8.81640625" style="1"/>
  </cols>
  <sheetData>
    <row r="1" spans="1:17" ht="58.4" customHeight="1" x14ac:dyDescent="0.2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21" customHeight="1" x14ac:dyDescent="0.25">
      <c r="A2" s="69" t="s">
        <v>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4" spans="1:17" ht="15.5" x14ac:dyDescent="0.35">
      <c r="A4" s="63" t="s">
        <v>82</v>
      </c>
      <c r="B4" s="64"/>
      <c r="C4" s="64"/>
      <c r="D4" s="64"/>
    </row>
    <row r="5" spans="1:17" ht="15.5" x14ac:dyDescent="0.35">
      <c r="A5" s="2" t="s">
        <v>50</v>
      </c>
    </row>
    <row r="6" spans="1:17" ht="15.5" x14ac:dyDescent="0.25">
      <c r="A6" s="71" t="s">
        <v>83</v>
      </c>
      <c r="B6" s="71"/>
      <c r="C6" s="71"/>
      <c r="D6" s="71"/>
      <c r="E6" s="71"/>
      <c r="F6" s="71"/>
      <c r="G6" s="71"/>
    </row>
    <row r="7" spans="1:17" ht="15.5" x14ac:dyDescent="0.25">
      <c r="A7" s="71" t="s">
        <v>8</v>
      </c>
      <c r="B7" s="71"/>
      <c r="C7" s="71"/>
      <c r="D7" s="71"/>
      <c r="E7" s="71"/>
      <c r="F7" s="71"/>
      <c r="G7" s="71"/>
    </row>
    <row r="8" spans="1:17" ht="15.5" x14ac:dyDescent="0.25">
      <c r="A8" s="71" t="s">
        <v>48</v>
      </c>
      <c r="B8" s="71"/>
      <c r="C8" s="71"/>
      <c r="D8" s="71"/>
      <c r="E8" s="71"/>
      <c r="F8" s="71"/>
      <c r="G8" s="71"/>
    </row>
    <row r="9" spans="1:17" ht="15.5" x14ac:dyDescent="0.25">
      <c r="A9" s="71" t="s">
        <v>49</v>
      </c>
      <c r="B9" s="71"/>
      <c r="C9" s="71"/>
      <c r="D9" s="71"/>
      <c r="E9" s="71"/>
      <c r="F9" s="71"/>
      <c r="G9" s="71"/>
    </row>
    <row r="10" spans="1:17" s="9" customFormat="1" ht="15.5" x14ac:dyDescent="0.25">
      <c r="A10" s="8"/>
      <c r="B10" s="8"/>
      <c r="C10" s="8"/>
      <c r="D10" s="8"/>
      <c r="E10" s="8"/>
      <c r="F10" s="8"/>
      <c r="G10" s="8"/>
    </row>
    <row r="11" spans="1:17" s="9" customFormat="1" ht="15.5" x14ac:dyDescent="0.25">
      <c r="A11" s="6" t="s">
        <v>1</v>
      </c>
      <c r="B11" s="7" t="s">
        <v>68</v>
      </c>
      <c r="C11" s="8"/>
      <c r="D11" s="8"/>
      <c r="E11" s="8"/>
      <c r="F11" s="8"/>
      <c r="G11" s="8"/>
    </row>
    <row r="12" spans="1:17" s="9" customFormat="1" x14ac:dyDescent="0.25">
      <c r="B12" s="26"/>
      <c r="C12" s="26"/>
      <c r="D12" s="26"/>
      <c r="E12" s="26"/>
    </row>
    <row r="13" spans="1:17" s="9" customFormat="1" ht="14" x14ac:dyDescent="0.25">
      <c r="A13" s="3" t="s">
        <v>0</v>
      </c>
      <c r="B13" s="49" t="s">
        <v>77</v>
      </c>
      <c r="C13" s="49" t="s">
        <v>77</v>
      </c>
      <c r="D13" s="17" t="s">
        <v>16</v>
      </c>
      <c r="E13" s="17" t="s">
        <v>15</v>
      </c>
      <c r="F13" s="17" t="s">
        <v>16</v>
      </c>
      <c r="G13" s="17" t="s">
        <v>15</v>
      </c>
      <c r="H13" s="10" t="s">
        <v>46</v>
      </c>
      <c r="I13" s="10" t="s">
        <v>45</v>
      </c>
      <c r="J13" s="10" t="s">
        <v>45</v>
      </c>
      <c r="K13" s="10" t="s">
        <v>46</v>
      </c>
      <c r="L13" s="10" t="s">
        <v>47</v>
      </c>
      <c r="M13" s="10" t="s">
        <v>45</v>
      </c>
      <c r="N13" s="10" t="s">
        <v>47</v>
      </c>
      <c r="O13" s="10" t="s">
        <v>45</v>
      </c>
      <c r="P13" s="10" t="s">
        <v>46</v>
      </c>
      <c r="Q13" s="10" t="s">
        <v>46</v>
      </c>
    </row>
    <row r="14" spans="1:17" s="9" customFormat="1" ht="14" x14ac:dyDescent="0.25">
      <c r="A14" s="4" t="s">
        <v>2</v>
      </c>
      <c r="B14" s="50" t="s">
        <v>17</v>
      </c>
      <c r="C14" s="50" t="s">
        <v>17</v>
      </c>
      <c r="D14" s="18" t="s">
        <v>17</v>
      </c>
      <c r="E14" s="19" t="s">
        <v>51</v>
      </c>
      <c r="F14" s="11" t="s">
        <v>17</v>
      </c>
      <c r="G14" s="12" t="s">
        <v>51</v>
      </c>
      <c r="H14" s="12" t="s">
        <v>41</v>
      </c>
      <c r="I14" s="12" t="s">
        <v>51</v>
      </c>
      <c r="J14" s="12" t="s">
        <v>51</v>
      </c>
      <c r="K14" s="12" t="s">
        <v>41</v>
      </c>
      <c r="L14" s="11" t="s">
        <v>17</v>
      </c>
      <c r="M14" s="12" t="s">
        <v>51</v>
      </c>
      <c r="N14" s="11" t="s">
        <v>17</v>
      </c>
      <c r="O14" s="12" t="s">
        <v>51</v>
      </c>
      <c r="P14" s="12" t="s">
        <v>41</v>
      </c>
      <c r="Q14" s="12" t="s">
        <v>41</v>
      </c>
    </row>
    <row r="15" spans="1:17" s="9" customFormat="1" ht="14" x14ac:dyDescent="0.25">
      <c r="A15" s="5" t="s">
        <v>3</v>
      </c>
      <c r="B15" s="51">
        <v>1</v>
      </c>
      <c r="C15" s="51">
        <v>1</v>
      </c>
      <c r="D15" s="20">
        <v>1</v>
      </c>
      <c r="E15" s="20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</row>
    <row r="16" spans="1:17" ht="14" x14ac:dyDescent="0.25">
      <c r="A16" s="66" t="s">
        <v>75</v>
      </c>
      <c r="B16" s="52" t="s">
        <v>70</v>
      </c>
      <c r="C16" s="52" t="s">
        <v>70</v>
      </c>
      <c r="D16" s="15" t="s">
        <v>70</v>
      </c>
      <c r="E16" s="15" t="s">
        <v>70</v>
      </c>
      <c r="F16" s="15" t="s">
        <v>70</v>
      </c>
      <c r="G16" s="15" t="s">
        <v>70</v>
      </c>
      <c r="H16" s="15" t="s">
        <v>70</v>
      </c>
      <c r="I16" s="15" t="s">
        <v>70</v>
      </c>
      <c r="J16" s="15" t="s">
        <v>70</v>
      </c>
      <c r="K16" s="15" t="s">
        <v>70</v>
      </c>
      <c r="L16" s="15" t="s">
        <v>70</v>
      </c>
      <c r="M16" s="15" t="s">
        <v>70</v>
      </c>
      <c r="N16" s="15" t="s">
        <v>14</v>
      </c>
      <c r="O16" s="15" t="s">
        <v>14</v>
      </c>
      <c r="P16" s="15" t="s">
        <v>70</v>
      </c>
      <c r="Q16" s="15" t="s">
        <v>14</v>
      </c>
    </row>
    <row r="17" spans="1:17" ht="14" x14ac:dyDescent="0.25">
      <c r="A17" s="67"/>
      <c r="B17" s="53" t="s">
        <v>14</v>
      </c>
      <c r="C17" s="53" t="s">
        <v>14</v>
      </c>
      <c r="D17" s="16" t="s">
        <v>71</v>
      </c>
      <c r="E17" s="16" t="s">
        <v>71</v>
      </c>
      <c r="F17" s="16" t="s">
        <v>71</v>
      </c>
      <c r="G17" s="16" t="s">
        <v>71</v>
      </c>
      <c r="H17" s="16" t="s">
        <v>71</v>
      </c>
      <c r="I17" s="16" t="s">
        <v>71</v>
      </c>
      <c r="J17" s="16" t="s">
        <v>71</v>
      </c>
      <c r="K17" s="16" t="s">
        <v>71</v>
      </c>
      <c r="L17" s="16" t="s">
        <v>71</v>
      </c>
      <c r="M17" s="16" t="s">
        <v>71</v>
      </c>
      <c r="N17" s="16" t="s">
        <v>14</v>
      </c>
      <c r="O17" s="16" t="s">
        <v>14</v>
      </c>
      <c r="P17" s="16" t="s">
        <v>71</v>
      </c>
      <c r="Q17" s="16" t="s">
        <v>14</v>
      </c>
    </row>
    <row r="18" spans="1:17" ht="14" x14ac:dyDescent="0.25">
      <c r="A18" s="67"/>
      <c r="B18" s="53" t="s">
        <v>14</v>
      </c>
      <c r="C18" s="53" t="s">
        <v>14</v>
      </c>
      <c r="D18" s="16" t="s">
        <v>72</v>
      </c>
      <c r="E18" s="16" t="s">
        <v>72</v>
      </c>
      <c r="F18" s="16" t="s">
        <v>72</v>
      </c>
      <c r="G18" s="16" t="s">
        <v>72</v>
      </c>
      <c r="H18" s="16" t="s">
        <v>72</v>
      </c>
      <c r="I18" s="16" t="s">
        <v>72</v>
      </c>
      <c r="J18" s="16" t="s">
        <v>72</v>
      </c>
      <c r="K18" s="16" t="s">
        <v>72</v>
      </c>
      <c r="L18" s="16" t="s">
        <v>72</v>
      </c>
      <c r="M18" s="16" t="s">
        <v>72</v>
      </c>
      <c r="N18" s="16" t="s">
        <v>14</v>
      </c>
      <c r="O18" s="16" t="s">
        <v>14</v>
      </c>
      <c r="P18" s="16" t="s">
        <v>72</v>
      </c>
      <c r="Q18" s="16" t="s">
        <v>14</v>
      </c>
    </row>
    <row r="19" spans="1:17" ht="14" x14ac:dyDescent="0.25">
      <c r="A19" s="67"/>
      <c r="B19" s="53" t="s">
        <v>14</v>
      </c>
      <c r="C19" s="53" t="s">
        <v>14</v>
      </c>
      <c r="D19" s="16" t="s">
        <v>73</v>
      </c>
      <c r="E19" s="16" t="s">
        <v>73</v>
      </c>
      <c r="F19" s="16" t="s">
        <v>73</v>
      </c>
      <c r="G19" s="16" t="s">
        <v>73</v>
      </c>
      <c r="H19" s="16" t="s">
        <v>73</v>
      </c>
      <c r="I19" s="16" t="s">
        <v>73</v>
      </c>
      <c r="J19" s="16" t="s">
        <v>73</v>
      </c>
      <c r="K19" s="16" t="s">
        <v>73</v>
      </c>
      <c r="L19" s="16" t="s">
        <v>73</v>
      </c>
      <c r="M19" s="16" t="s">
        <v>73</v>
      </c>
      <c r="N19" s="16" t="s">
        <v>14</v>
      </c>
      <c r="O19" s="16" t="s">
        <v>14</v>
      </c>
      <c r="P19" s="16" t="s">
        <v>73</v>
      </c>
      <c r="Q19" s="16" t="s">
        <v>14</v>
      </c>
    </row>
    <row r="20" spans="1:17" ht="14" x14ac:dyDescent="0.25">
      <c r="A20" s="67"/>
      <c r="B20" s="53" t="s">
        <v>14</v>
      </c>
      <c r="C20" s="53" t="s">
        <v>14</v>
      </c>
      <c r="D20" s="16" t="s">
        <v>74</v>
      </c>
      <c r="E20" s="16" t="s">
        <v>74</v>
      </c>
      <c r="F20" s="16" t="s">
        <v>74</v>
      </c>
      <c r="G20" s="16" t="s">
        <v>74</v>
      </c>
      <c r="H20" s="16" t="s">
        <v>74</v>
      </c>
      <c r="I20" s="16" t="s">
        <v>74</v>
      </c>
      <c r="J20" s="16" t="s">
        <v>74</v>
      </c>
      <c r="K20" s="16" t="s">
        <v>74</v>
      </c>
      <c r="L20" s="16" t="s">
        <v>14</v>
      </c>
      <c r="M20" s="16" t="s">
        <v>14</v>
      </c>
      <c r="N20" s="16" t="s">
        <v>74</v>
      </c>
      <c r="O20" s="16" t="s">
        <v>74</v>
      </c>
      <c r="P20" s="16" t="s">
        <v>14</v>
      </c>
      <c r="Q20" s="16" t="s">
        <v>74</v>
      </c>
    </row>
    <row r="21" spans="1:17" ht="14" x14ac:dyDescent="0.25">
      <c r="A21" s="67"/>
      <c r="B21" s="53"/>
      <c r="C21" s="53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7" s="29" customFormat="1" ht="14" x14ac:dyDescent="0.25">
      <c r="A22" s="28" t="s">
        <v>4</v>
      </c>
      <c r="B22" s="54" t="s">
        <v>78</v>
      </c>
      <c r="C22" s="54" t="s">
        <v>81</v>
      </c>
      <c r="D22" s="21" t="s">
        <v>52</v>
      </c>
      <c r="E22" s="21" t="s">
        <v>52</v>
      </c>
      <c r="F22" s="21" t="s">
        <v>18</v>
      </c>
      <c r="G22" s="21" t="s">
        <v>18</v>
      </c>
      <c r="H22" s="21" t="s">
        <v>40</v>
      </c>
      <c r="I22" s="21" t="s">
        <v>19</v>
      </c>
      <c r="J22" s="21" t="s">
        <v>29</v>
      </c>
      <c r="K22" s="21" t="s">
        <v>42</v>
      </c>
      <c r="L22" s="21" t="s">
        <v>20</v>
      </c>
      <c r="M22" s="21" t="s">
        <v>20</v>
      </c>
      <c r="N22" s="21" t="s">
        <v>20</v>
      </c>
      <c r="O22" s="21" t="str">
        <f>N22</f>
        <v>W539</v>
      </c>
      <c r="P22" s="21" t="s">
        <v>43</v>
      </c>
      <c r="Q22" s="21" t="str">
        <f>P22</f>
        <v>W543</v>
      </c>
    </row>
    <row r="23" spans="1:17" s="29" customFormat="1" ht="14.5" x14ac:dyDescent="0.25">
      <c r="A23" s="30" t="s">
        <v>34</v>
      </c>
      <c r="B23" s="55"/>
      <c r="C23" s="55"/>
      <c r="D23" s="22" t="s">
        <v>38</v>
      </c>
      <c r="E23" s="22" t="s">
        <v>38</v>
      </c>
      <c r="F23" s="22" t="s">
        <v>38</v>
      </c>
      <c r="G23" s="22" t="s">
        <v>38</v>
      </c>
      <c r="H23" s="22" t="s">
        <v>39</v>
      </c>
      <c r="I23" s="22" t="s">
        <v>39</v>
      </c>
      <c r="J23" s="22" t="s">
        <v>39</v>
      </c>
      <c r="K23" s="22" t="s">
        <v>39</v>
      </c>
      <c r="L23" s="22" t="s">
        <v>39</v>
      </c>
      <c r="M23" s="22" t="s">
        <v>39</v>
      </c>
      <c r="N23" s="22" t="s">
        <v>39</v>
      </c>
      <c r="O23" s="22" t="s">
        <v>39</v>
      </c>
      <c r="P23" s="22" t="s">
        <v>39</v>
      </c>
      <c r="Q23" s="22" t="s">
        <v>39</v>
      </c>
    </row>
    <row r="24" spans="1:17" s="32" customFormat="1" ht="14" x14ac:dyDescent="0.3">
      <c r="A24" s="31" t="s">
        <v>5</v>
      </c>
      <c r="B24" s="56"/>
      <c r="C24" s="57"/>
      <c r="D24" s="23">
        <v>0.27916666666666667</v>
      </c>
      <c r="E24" s="23">
        <f>D24</f>
        <v>0.27916666666666667</v>
      </c>
      <c r="F24" s="23">
        <v>0.36180555555555555</v>
      </c>
      <c r="G24" s="23">
        <f>F24</f>
        <v>0.36180555555555555</v>
      </c>
      <c r="H24" s="23">
        <v>0.38958333333333334</v>
      </c>
      <c r="I24" s="23">
        <v>0.43055555555555558</v>
      </c>
      <c r="J24" s="23">
        <v>0.43888888888888888</v>
      </c>
      <c r="K24" s="23">
        <v>0.47222222222222227</v>
      </c>
      <c r="L24" s="23">
        <v>0.51388888888888895</v>
      </c>
      <c r="M24" s="23">
        <f>L24</f>
        <v>0.51388888888888895</v>
      </c>
      <c r="N24" s="23">
        <v>0.52013888888888882</v>
      </c>
      <c r="O24" s="23">
        <f>N24</f>
        <v>0.52013888888888882</v>
      </c>
      <c r="P24" s="23">
        <v>0.55625000000000002</v>
      </c>
      <c r="Q24" s="23">
        <v>0.56180555555555556</v>
      </c>
    </row>
    <row r="25" spans="1:17" s="9" customFormat="1" ht="14" x14ac:dyDescent="0.25">
      <c r="A25" s="35" t="s">
        <v>33</v>
      </c>
      <c r="B25" s="58" t="s">
        <v>14</v>
      </c>
      <c r="C25" s="59" t="s">
        <v>14</v>
      </c>
      <c r="D25" s="47"/>
      <c r="E25" s="24"/>
      <c r="F25" s="24"/>
      <c r="G25" s="24"/>
      <c r="H25" s="24">
        <f t="shared" ref="H25:M25" si="0">MOD(H24+TIME(0,5,0),1)</f>
        <v>0.39305555555555555</v>
      </c>
      <c r="I25" s="24">
        <f t="shared" si="0"/>
        <v>0.43402777777777779</v>
      </c>
      <c r="J25" s="24">
        <f t="shared" si="0"/>
        <v>0.44236111111111109</v>
      </c>
      <c r="K25" s="24">
        <f t="shared" si="0"/>
        <v>0.47569444444444448</v>
      </c>
      <c r="L25" s="24">
        <f t="shared" si="0"/>
        <v>0.51736111111111116</v>
      </c>
      <c r="M25" s="24">
        <f t="shared" si="0"/>
        <v>0.51736111111111116</v>
      </c>
      <c r="N25" s="24">
        <f>MOD(N24+TIME(0,5,0),1)</f>
        <v>0.52361111111111103</v>
      </c>
      <c r="O25" s="24">
        <f>MOD(O24+TIME(0,5,0),1)</f>
        <v>0.52361111111111103</v>
      </c>
      <c r="P25" s="24">
        <f>MOD(P24+TIME(0,5,0),1)</f>
        <v>0.55972222222222223</v>
      </c>
      <c r="Q25" s="24">
        <f>MOD(Q24+TIME(0,5,0),1)</f>
        <v>0.56527777777777777</v>
      </c>
    </row>
    <row r="26" spans="1:17" s="9" customFormat="1" ht="14" x14ac:dyDescent="0.25">
      <c r="A26" s="35" t="s">
        <v>35</v>
      </c>
      <c r="B26" s="59" t="s">
        <v>14</v>
      </c>
      <c r="C26" s="59" t="s">
        <v>14</v>
      </c>
      <c r="D26" s="47"/>
      <c r="E26" s="24"/>
      <c r="F26" s="24"/>
      <c r="G26" s="24"/>
      <c r="H26" s="24">
        <f t="shared" ref="H26" si="1">MOD(H25+TIME(0,7,0),1)</f>
        <v>0.39791666666666664</v>
      </c>
      <c r="I26" s="24">
        <f>MOD(I25+TIME(0,7,0),1)</f>
        <v>0.43888888888888888</v>
      </c>
      <c r="J26" s="24">
        <f>MOD(J25+TIME(0,7,0),1)</f>
        <v>0.44722222222222219</v>
      </c>
      <c r="K26" s="24">
        <f t="shared" ref="K26" si="2">MOD(K25+TIME(0,7,0),1)</f>
        <v>0.48055555555555557</v>
      </c>
      <c r="L26" s="24"/>
      <c r="M26" s="24">
        <f>MOD(M25+TIME(0,7,0),1)</f>
        <v>0.52222222222222225</v>
      </c>
      <c r="N26" s="24"/>
      <c r="O26" s="24">
        <f>MOD(O25+TIME(0,7,0),1)</f>
        <v>0.52847222222222212</v>
      </c>
      <c r="P26" s="24">
        <f>MOD(P25+TIME(0,7,0),1)</f>
        <v>0.56458333333333333</v>
      </c>
      <c r="Q26" s="24">
        <f>MOD(Q25+TIME(0,7,0),1)</f>
        <v>0.57013888888888886</v>
      </c>
    </row>
    <row r="27" spans="1:17" s="9" customFormat="1" ht="14" x14ac:dyDescent="0.25">
      <c r="A27" s="35" t="s">
        <v>36</v>
      </c>
      <c r="B27" s="59" t="s">
        <v>14</v>
      </c>
      <c r="C27" s="59" t="s">
        <v>14</v>
      </c>
      <c r="D27" s="47"/>
      <c r="E27" s="24"/>
      <c r="F27" s="24"/>
      <c r="G27" s="24"/>
      <c r="H27" s="24">
        <f>MOD(H26+TIME(0,6,0),1)</f>
        <v>0.40208333333333329</v>
      </c>
      <c r="I27" s="24">
        <f>MOD(I26+TIME(0,6,0),1)</f>
        <v>0.44305555555555554</v>
      </c>
      <c r="J27" s="24">
        <f>MOD(J26+TIME(0,6,0),1)</f>
        <v>0.45138888888888884</v>
      </c>
      <c r="K27" s="24">
        <f>MOD(K26+TIME(0,6,0),1)</f>
        <v>0.48472222222222222</v>
      </c>
      <c r="L27" s="24"/>
      <c r="M27" s="24">
        <f>MOD(M26+TIME(0,6,0),1)</f>
        <v>0.52638888888888891</v>
      </c>
      <c r="N27" s="24"/>
      <c r="O27" s="24">
        <f>MOD(O26+TIME(0,6,0),1)</f>
        <v>0.53263888888888877</v>
      </c>
      <c r="P27" s="24">
        <f>MOD(P26+TIME(0,6,0),1)</f>
        <v>0.56874999999999998</v>
      </c>
      <c r="Q27" s="24">
        <f>MOD(Q26+TIME(0,6,0),1)</f>
        <v>0.57430555555555551</v>
      </c>
    </row>
    <row r="28" spans="1:17" s="9" customFormat="1" ht="14" x14ac:dyDescent="0.25">
      <c r="A28" s="35" t="s">
        <v>9</v>
      </c>
      <c r="B28" s="59" t="s">
        <v>14</v>
      </c>
      <c r="C28" s="59" t="s">
        <v>14</v>
      </c>
      <c r="D28" s="47">
        <f t="shared" ref="D28:G28" si="3">MOD(D24+TIME(0,5,0),1)</f>
        <v>0.28263888888888888</v>
      </c>
      <c r="E28" s="24">
        <f t="shared" si="3"/>
        <v>0.28263888888888888</v>
      </c>
      <c r="F28" s="24">
        <f t="shared" si="3"/>
        <v>0.36527777777777776</v>
      </c>
      <c r="G28" s="24">
        <f t="shared" si="3"/>
        <v>0.36527777777777776</v>
      </c>
      <c r="H28" s="24">
        <f>MOD(H27+TIME(0,10,0),1)</f>
        <v>0.40902777777777771</v>
      </c>
      <c r="I28" s="24">
        <f>MOD(I27+TIME(0,10,0),1)</f>
        <v>0.44999999999999996</v>
      </c>
      <c r="J28" s="24">
        <f>MOD(J27+TIME(0,10,0),1)</f>
        <v>0.45833333333333326</v>
      </c>
      <c r="K28" s="24">
        <f>MOD(K27+TIME(0,10,0),1)</f>
        <v>0.49166666666666664</v>
      </c>
      <c r="L28" s="24"/>
      <c r="M28" s="24">
        <f>MOD(M27+TIME(0,10,0),1)</f>
        <v>0.53333333333333333</v>
      </c>
      <c r="N28" s="24"/>
      <c r="O28" s="24">
        <f>MOD(O27+TIME(0,10,0),1)</f>
        <v>0.53958333333333319</v>
      </c>
      <c r="P28" s="24">
        <f>MOD(P27+TIME(0,10,0),1)</f>
        <v>0.5756944444444444</v>
      </c>
      <c r="Q28" s="24">
        <f>MOD(Q27+TIME(0,10,0),1)</f>
        <v>0.58124999999999993</v>
      </c>
    </row>
    <row r="29" spans="1:17" s="9" customFormat="1" ht="14" x14ac:dyDescent="0.25">
      <c r="A29" s="35" t="s">
        <v>10</v>
      </c>
      <c r="B29" s="59" t="s">
        <v>14</v>
      </c>
      <c r="C29" s="59" t="s">
        <v>14</v>
      </c>
      <c r="D29" s="47"/>
      <c r="E29" s="24">
        <f>MOD(E28+TIME(0,10,0),1)</f>
        <v>0.2895833333333333</v>
      </c>
      <c r="F29" s="24"/>
      <c r="G29" s="24">
        <f>MOD(G28+TIME(0,10,0),1)</f>
        <v>0.37222222222222218</v>
      </c>
      <c r="H29" s="24"/>
      <c r="I29" s="24">
        <f>MOD(I28+TIME(0,10,0),1)</f>
        <v>0.45694444444444438</v>
      </c>
      <c r="J29" s="24">
        <f>MOD(J28+TIME(0,10,0),1)</f>
        <v>0.46527777777777768</v>
      </c>
      <c r="K29" s="24"/>
      <c r="L29" s="24"/>
      <c r="M29" s="24">
        <f>MOD(M28+TIME(0,10,0),1)</f>
        <v>0.54027777777777775</v>
      </c>
      <c r="N29" s="24"/>
      <c r="O29" s="24">
        <f>MOD(O28+TIME(0,10,0),1)</f>
        <v>0.54652777777777761</v>
      </c>
      <c r="P29" s="24"/>
      <c r="Q29" s="24"/>
    </row>
    <row r="30" spans="1:17" s="9" customFormat="1" ht="14" x14ac:dyDescent="0.25">
      <c r="A30" s="35" t="s">
        <v>11</v>
      </c>
      <c r="B30" s="59" t="s">
        <v>14</v>
      </c>
      <c r="C30" s="59" t="s">
        <v>14</v>
      </c>
      <c r="D30" s="47"/>
      <c r="E30" s="24">
        <f>MOD(E29+TIME(0,7,0),1)</f>
        <v>0.2944444444444444</v>
      </c>
      <c r="F30" s="24"/>
      <c r="G30" s="24">
        <f>MOD(G29+TIME(0,7,0),1)</f>
        <v>0.37708333333333327</v>
      </c>
      <c r="H30" s="24"/>
      <c r="I30" s="24">
        <f>MOD(I29+TIME(0,7,0),1)</f>
        <v>0.46180555555555547</v>
      </c>
      <c r="J30" s="24">
        <f>MOD(J29+TIME(0,7,0),1)</f>
        <v>0.47013888888888877</v>
      </c>
      <c r="K30" s="24"/>
      <c r="L30" s="24"/>
      <c r="M30" s="24">
        <f>MOD(M29+TIME(0,7,0),1)</f>
        <v>0.54513888888888884</v>
      </c>
      <c r="N30" s="24"/>
      <c r="O30" s="24">
        <f>MOD(O29+TIME(0,7,0),1)</f>
        <v>0.55138888888888871</v>
      </c>
      <c r="P30" s="24"/>
      <c r="Q30" s="24"/>
    </row>
    <row r="31" spans="1:17" s="9" customFormat="1" ht="14" x14ac:dyDescent="0.25">
      <c r="A31" s="35" t="s">
        <v>12</v>
      </c>
      <c r="B31" s="59">
        <v>0.15625</v>
      </c>
      <c r="C31" s="59">
        <v>0.25694444444444448</v>
      </c>
      <c r="D31" s="47">
        <f>MOD(D28+TIME(0,30,0),1)</f>
        <v>0.3034722222222222</v>
      </c>
      <c r="E31" s="24">
        <f>MOD(E30+TIME(0,15,0),1)</f>
        <v>0.30486111111111108</v>
      </c>
      <c r="F31" s="24">
        <f>MOD(F28+TIME(0,30,0),1)</f>
        <v>0.38611111111111107</v>
      </c>
      <c r="G31" s="24">
        <f>MOD(G30+TIME(0,15,0),1)</f>
        <v>0.38749999999999996</v>
      </c>
      <c r="H31" s="24"/>
      <c r="I31" s="24">
        <f>MOD(I30+TIME(0,15,0),1)</f>
        <v>0.47222222222222215</v>
      </c>
      <c r="J31" s="24">
        <f>MOD(J30+TIME(0,15,0),1)</f>
        <v>0.48055555555555546</v>
      </c>
      <c r="K31" s="24"/>
      <c r="L31" s="24">
        <f>MOD(L25+TIME(0,48,0),1)</f>
        <v>0.55069444444444449</v>
      </c>
      <c r="M31" s="24">
        <f>MOD(M30+TIME(0,15,0),1)</f>
        <v>0.55555555555555547</v>
      </c>
      <c r="N31" s="24">
        <f>MOD(N25+TIME(0,48,0),1)</f>
        <v>0.55694444444444435</v>
      </c>
      <c r="O31" s="24">
        <f>MOD(O30+TIME(0,15,0),1)</f>
        <v>0.56180555555555534</v>
      </c>
      <c r="P31" s="24"/>
      <c r="Q31" s="24"/>
    </row>
    <row r="32" spans="1:17" s="9" customFormat="1" ht="14" x14ac:dyDescent="0.25">
      <c r="A32" s="36" t="s">
        <v>13</v>
      </c>
      <c r="B32" s="60">
        <f>MOD(B31+TIME(0,55,0),1)</f>
        <v>0.19444444444444445</v>
      </c>
      <c r="C32" s="59">
        <f>MOD(C31+TIME(0,55,0),1)</f>
        <v>0.2951388888888889</v>
      </c>
      <c r="D32" s="48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s="9" customFormat="1" ht="14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14"/>
    </row>
    <row r="34" spans="1:17" s="9" customFormat="1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7" s="9" customFormat="1" ht="14" x14ac:dyDescent="0.25">
      <c r="A35" s="39" t="s">
        <v>0</v>
      </c>
      <c r="B35" s="17" t="s">
        <v>47</v>
      </c>
      <c r="C35" s="17" t="s">
        <v>45</v>
      </c>
      <c r="D35" s="17" t="s">
        <v>47</v>
      </c>
      <c r="E35" s="17" t="s">
        <v>45</v>
      </c>
      <c r="F35" s="17" t="s">
        <v>47</v>
      </c>
      <c r="G35" s="17" t="s">
        <v>45</v>
      </c>
      <c r="H35" s="17" t="s">
        <v>16</v>
      </c>
      <c r="I35" s="17" t="s">
        <v>15</v>
      </c>
      <c r="J35" s="17" t="s">
        <v>16</v>
      </c>
      <c r="K35" s="17" t="s">
        <v>15</v>
      </c>
      <c r="L35" s="17" t="s">
        <v>16</v>
      </c>
      <c r="M35" s="17" t="s">
        <v>15</v>
      </c>
      <c r="N35" s="17" t="s">
        <v>16</v>
      </c>
      <c r="O35" s="17" t="s">
        <v>15</v>
      </c>
      <c r="P35" s="17" t="s">
        <v>16</v>
      </c>
      <c r="Q35" s="17" t="s">
        <v>15</v>
      </c>
    </row>
    <row r="36" spans="1:17" s="9" customFormat="1" ht="14" x14ac:dyDescent="0.25">
      <c r="A36" s="40" t="s">
        <v>2</v>
      </c>
      <c r="B36" s="18" t="s">
        <v>17</v>
      </c>
      <c r="C36" s="19" t="s">
        <v>51</v>
      </c>
      <c r="D36" s="18" t="s">
        <v>17</v>
      </c>
      <c r="E36" s="19" t="s">
        <v>51</v>
      </c>
      <c r="F36" s="18" t="s">
        <v>17</v>
      </c>
      <c r="G36" s="19" t="s">
        <v>51</v>
      </c>
      <c r="H36" s="19" t="s">
        <v>32</v>
      </c>
      <c r="I36" s="19" t="s">
        <v>51</v>
      </c>
      <c r="J36" s="18" t="s">
        <v>32</v>
      </c>
      <c r="K36" s="19" t="s">
        <v>51</v>
      </c>
      <c r="L36" s="19" t="s">
        <v>32</v>
      </c>
      <c r="M36" s="19" t="s">
        <v>51</v>
      </c>
      <c r="N36" s="18" t="s">
        <v>32</v>
      </c>
      <c r="O36" s="19" t="s">
        <v>51</v>
      </c>
      <c r="P36" s="18" t="s">
        <v>32</v>
      </c>
      <c r="Q36" s="19" t="s">
        <v>51</v>
      </c>
    </row>
    <row r="37" spans="1:17" s="9" customFormat="1" ht="14" x14ac:dyDescent="0.25">
      <c r="A37" s="41" t="s">
        <v>3</v>
      </c>
      <c r="B37" s="20">
        <v>1</v>
      </c>
      <c r="C37" s="20">
        <v>1</v>
      </c>
      <c r="D37" s="20">
        <v>1</v>
      </c>
      <c r="E37" s="20">
        <v>1</v>
      </c>
      <c r="F37" s="20">
        <v>1</v>
      </c>
      <c r="G37" s="20">
        <v>1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>
        <v>1</v>
      </c>
      <c r="N37" s="20">
        <v>1</v>
      </c>
      <c r="O37" s="20">
        <v>1</v>
      </c>
      <c r="P37" s="20">
        <v>1</v>
      </c>
      <c r="Q37" s="20">
        <v>1</v>
      </c>
    </row>
    <row r="38" spans="1:17" ht="14" x14ac:dyDescent="0.25">
      <c r="A38" s="66" t="s">
        <v>75</v>
      </c>
      <c r="B38" s="15" t="s">
        <v>70</v>
      </c>
      <c r="C38" s="15" t="s">
        <v>70</v>
      </c>
      <c r="D38" s="15" t="s">
        <v>14</v>
      </c>
      <c r="E38" s="15" t="s">
        <v>14</v>
      </c>
      <c r="F38" s="15" t="s">
        <v>70</v>
      </c>
      <c r="G38" s="15" t="s">
        <v>70</v>
      </c>
      <c r="H38" s="15" t="s">
        <v>70</v>
      </c>
      <c r="I38" s="15" t="s">
        <v>70</v>
      </c>
      <c r="J38" s="15" t="s">
        <v>70</v>
      </c>
      <c r="K38" s="15" t="s">
        <v>70</v>
      </c>
      <c r="L38" s="15" t="s">
        <v>70</v>
      </c>
      <c r="M38" s="15" t="s">
        <v>70</v>
      </c>
      <c r="N38" s="15" t="s">
        <v>70</v>
      </c>
      <c r="O38" s="15" t="s">
        <v>70</v>
      </c>
      <c r="P38" s="15" t="s">
        <v>70</v>
      </c>
      <c r="Q38" s="15" t="s">
        <v>70</v>
      </c>
    </row>
    <row r="39" spans="1:17" ht="14" x14ac:dyDescent="0.25">
      <c r="A39" s="67"/>
      <c r="B39" s="16" t="s">
        <v>71</v>
      </c>
      <c r="C39" s="16" t="s">
        <v>71</v>
      </c>
      <c r="D39" s="16" t="s">
        <v>14</v>
      </c>
      <c r="E39" s="16" t="s">
        <v>14</v>
      </c>
      <c r="F39" s="16" t="s">
        <v>71</v>
      </c>
      <c r="G39" s="16" t="s">
        <v>71</v>
      </c>
      <c r="H39" s="16" t="s">
        <v>71</v>
      </c>
      <c r="I39" s="16" t="s">
        <v>71</v>
      </c>
      <c r="J39" s="16" t="s">
        <v>71</v>
      </c>
      <c r="K39" s="16" t="s">
        <v>71</v>
      </c>
      <c r="L39" s="16" t="s">
        <v>71</v>
      </c>
      <c r="M39" s="16" t="s">
        <v>71</v>
      </c>
      <c r="N39" s="16" t="s">
        <v>71</v>
      </c>
      <c r="O39" s="16" t="s">
        <v>71</v>
      </c>
      <c r="P39" s="16" t="s">
        <v>71</v>
      </c>
      <c r="Q39" s="16" t="s">
        <v>71</v>
      </c>
    </row>
    <row r="40" spans="1:17" ht="14" x14ac:dyDescent="0.25">
      <c r="A40" s="67"/>
      <c r="B40" s="16" t="s">
        <v>72</v>
      </c>
      <c r="C40" s="16" t="s">
        <v>72</v>
      </c>
      <c r="D40" s="16" t="s">
        <v>14</v>
      </c>
      <c r="E40" s="16" t="s">
        <v>14</v>
      </c>
      <c r="F40" s="16" t="s">
        <v>72</v>
      </c>
      <c r="G40" s="16" t="s">
        <v>72</v>
      </c>
      <c r="H40" s="16" t="s">
        <v>72</v>
      </c>
      <c r="I40" s="16" t="s">
        <v>72</v>
      </c>
      <c r="J40" s="16" t="s">
        <v>72</v>
      </c>
      <c r="K40" s="16" t="s">
        <v>72</v>
      </c>
      <c r="L40" s="16" t="s">
        <v>72</v>
      </c>
      <c r="M40" s="16" t="s">
        <v>72</v>
      </c>
      <c r="N40" s="16" t="s">
        <v>72</v>
      </c>
      <c r="O40" s="16" t="s">
        <v>72</v>
      </c>
      <c r="P40" s="16" t="s">
        <v>72</v>
      </c>
      <c r="Q40" s="16" t="s">
        <v>72</v>
      </c>
    </row>
    <row r="41" spans="1:17" ht="14" x14ac:dyDescent="0.25">
      <c r="A41" s="67"/>
      <c r="B41" s="16" t="s">
        <v>73</v>
      </c>
      <c r="C41" s="16" t="s">
        <v>73</v>
      </c>
      <c r="D41" s="16" t="s">
        <v>14</v>
      </c>
      <c r="E41" s="16" t="s">
        <v>14</v>
      </c>
      <c r="F41" s="16" t="s">
        <v>73</v>
      </c>
      <c r="G41" s="16" t="s">
        <v>73</v>
      </c>
      <c r="H41" s="16" t="s">
        <v>73</v>
      </c>
      <c r="I41" s="16" t="s">
        <v>73</v>
      </c>
      <c r="J41" s="16" t="s">
        <v>73</v>
      </c>
      <c r="K41" s="16" t="s">
        <v>73</v>
      </c>
      <c r="L41" s="16" t="s">
        <v>73</v>
      </c>
      <c r="M41" s="16" t="s">
        <v>73</v>
      </c>
      <c r="N41" s="16" t="s">
        <v>73</v>
      </c>
      <c r="O41" s="16" t="s">
        <v>73</v>
      </c>
      <c r="P41" s="16" t="s">
        <v>73</v>
      </c>
      <c r="Q41" s="16" t="s">
        <v>73</v>
      </c>
    </row>
    <row r="42" spans="1:17" ht="14" x14ac:dyDescent="0.25">
      <c r="A42" s="67"/>
      <c r="B42" s="16" t="s">
        <v>14</v>
      </c>
      <c r="C42" s="16" t="s">
        <v>14</v>
      </c>
      <c r="D42" s="16" t="s">
        <v>74</v>
      </c>
      <c r="E42" s="16" t="s">
        <v>74</v>
      </c>
      <c r="F42" s="16" t="s">
        <v>74</v>
      </c>
      <c r="G42" s="16" t="s">
        <v>74</v>
      </c>
      <c r="H42" s="16" t="s">
        <v>74</v>
      </c>
      <c r="I42" s="16" t="s">
        <v>74</v>
      </c>
      <c r="J42" s="16" t="s">
        <v>74</v>
      </c>
      <c r="K42" s="16" t="s">
        <v>74</v>
      </c>
      <c r="L42" s="16" t="s">
        <v>74</v>
      </c>
      <c r="M42" s="16" t="s">
        <v>74</v>
      </c>
      <c r="N42" s="16" t="s">
        <v>74</v>
      </c>
      <c r="O42" s="16" t="s">
        <v>74</v>
      </c>
      <c r="P42" s="16" t="s">
        <v>74</v>
      </c>
      <c r="Q42" s="16" t="s">
        <v>74</v>
      </c>
    </row>
    <row r="43" spans="1:17" ht="14" x14ac:dyDescent="0.25">
      <c r="A43" s="6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s="26" customFormat="1" ht="14" x14ac:dyDescent="0.25">
      <c r="A44" s="33" t="s">
        <v>4</v>
      </c>
      <c r="B44" s="21" t="s">
        <v>21</v>
      </c>
      <c r="C44" s="21" t="s">
        <v>21</v>
      </c>
      <c r="D44" s="21" t="s">
        <v>21</v>
      </c>
      <c r="E44" s="21" t="s">
        <v>21</v>
      </c>
      <c r="F44" s="21" t="s">
        <v>22</v>
      </c>
      <c r="G44" s="21" t="str">
        <f>F44</f>
        <v>W555</v>
      </c>
      <c r="H44" s="21" t="s">
        <v>23</v>
      </c>
      <c r="I44" s="21" t="str">
        <f>H44</f>
        <v>W559</v>
      </c>
      <c r="J44" s="21" t="s">
        <v>24</v>
      </c>
      <c r="K44" s="21" t="s">
        <v>24</v>
      </c>
      <c r="L44" s="21" t="s">
        <v>30</v>
      </c>
      <c r="M44" s="21" t="str">
        <f>L44</f>
        <v>W573</v>
      </c>
      <c r="N44" s="21" t="s">
        <v>53</v>
      </c>
      <c r="O44" s="21" t="str">
        <f>N44</f>
        <v>W581</v>
      </c>
      <c r="P44" s="21" t="s">
        <v>25</v>
      </c>
      <c r="Q44" s="21" t="str">
        <f>P44</f>
        <v>W587</v>
      </c>
    </row>
    <row r="45" spans="1:17" s="26" customFormat="1" ht="14" x14ac:dyDescent="0.25">
      <c r="A45" s="34" t="s">
        <v>34</v>
      </c>
      <c r="B45" s="22" t="s">
        <v>39</v>
      </c>
      <c r="C45" s="22" t="s">
        <v>39</v>
      </c>
      <c r="D45" s="22" t="s">
        <v>39</v>
      </c>
      <c r="E45" s="22" t="s">
        <v>39</v>
      </c>
      <c r="F45" s="22" t="s">
        <v>39</v>
      </c>
      <c r="G45" s="22" t="s">
        <v>39</v>
      </c>
      <c r="H45" s="22" t="s">
        <v>38</v>
      </c>
      <c r="I45" s="22" t="s">
        <v>38</v>
      </c>
      <c r="J45" s="22" t="s">
        <v>38</v>
      </c>
      <c r="K45" s="22" t="s">
        <v>38</v>
      </c>
      <c r="L45" s="22" t="s">
        <v>38</v>
      </c>
      <c r="M45" s="22" t="s">
        <v>38</v>
      </c>
      <c r="N45" s="22" t="s">
        <v>38</v>
      </c>
      <c r="O45" s="22" t="s">
        <v>38</v>
      </c>
      <c r="P45" s="22" t="s">
        <v>38</v>
      </c>
      <c r="Q45" s="22" t="s">
        <v>38</v>
      </c>
    </row>
    <row r="46" spans="1:17" s="26" customFormat="1" ht="14" x14ac:dyDescent="0.25">
      <c r="A46" s="31" t="s">
        <v>5</v>
      </c>
      <c r="B46" s="23">
        <v>0.6020833333333333</v>
      </c>
      <c r="C46" s="23">
        <f>B46</f>
        <v>0.6020833333333333</v>
      </c>
      <c r="D46" s="23">
        <v>0.60555555555555551</v>
      </c>
      <c r="E46" s="23">
        <f>D46</f>
        <v>0.60555555555555551</v>
      </c>
      <c r="F46" s="23">
        <v>0.6777777777777777</v>
      </c>
      <c r="G46" s="23">
        <f>F46</f>
        <v>0.6777777777777777</v>
      </c>
      <c r="H46" s="23">
        <v>0.73333333333333339</v>
      </c>
      <c r="I46" s="23">
        <f>H46</f>
        <v>0.73333333333333339</v>
      </c>
      <c r="J46" s="23">
        <v>0.77083333333333337</v>
      </c>
      <c r="K46" s="23">
        <v>0.77083333333333337</v>
      </c>
      <c r="L46" s="23">
        <v>0.81388888888888899</v>
      </c>
      <c r="M46" s="23">
        <f>L46</f>
        <v>0.81388888888888899</v>
      </c>
      <c r="N46" s="23">
        <v>0.86875000000000002</v>
      </c>
      <c r="O46" s="23">
        <f>N46</f>
        <v>0.86875000000000002</v>
      </c>
      <c r="P46" s="23">
        <v>0.94166666666666676</v>
      </c>
      <c r="Q46" s="23">
        <f>P46</f>
        <v>0.94166666666666676</v>
      </c>
    </row>
    <row r="47" spans="1:17" s="9" customFormat="1" ht="14" x14ac:dyDescent="0.25">
      <c r="A47" s="35" t="s">
        <v>33</v>
      </c>
      <c r="B47" s="24">
        <f t="shared" ref="B47:G47" si="4">MOD(B46+TIME(0,5,0),1)</f>
        <v>0.60555555555555551</v>
      </c>
      <c r="C47" s="24">
        <f t="shared" si="4"/>
        <v>0.60555555555555551</v>
      </c>
      <c r="D47" s="24">
        <f t="shared" ref="D47:E47" si="5">MOD(D46+TIME(0,5,0),1)</f>
        <v>0.60902777777777772</v>
      </c>
      <c r="E47" s="24">
        <f t="shared" si="5"/>
        <v>0.60902777777777772</v>
      </c>
      <c r="F47" s="24">
        <f t="shared" si="4"/>
        <v>0.68124999999999991</v>
      </c>
      <c r="G47" s="24">
        <f t="shared" si="4"/>
        <v>0.68124999999999991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9" customFormat="1" ht="14" x14ac:dyDescent="0.25">
      <c r="A48" s="35" t="s">
        <v>35</v>
      </c>
      <c r="B48" s="24"/>
      <c r="C48" s="24">
        <f>MOD(C47+TIME(0,7,0),1)</f>
        <v>0.61041666666666661</v>
      </c>
      <c r="D48" s="24"/>
      <c r="E48" s="24">
        <f>MOD(E47+TIME(0,7,0),1)</f>
        <v>0.61388888888888882</v>
      </c>
      <c r="F48" s="24"/>
      <c r="G48" s="24">
        <f>MOD(G47+TIME(0,7,0),1)</f>
        <v>0.68611111111111101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s="9" customFormat="1" ht="14" x14ac:dyDescent="0.25">
      <c r="A49" s="35" t="s">
        <v>36</v>
      </c>
      <c r="B49" s="24"/>
      <c r="C49" s="24">
        <f>MOD(C48+TIME(0,6,0),1)</f>
        <v>0.61458333333333326</v>
      </c>
      <c r="D49" s="24"/>
      <c r="E49" s="24">
        <f>MOD(E48+TIME(0,6,0),1)</f>
        <v>0.61805555555555547</v>
      </c>
      <c r="F49" s="24"/>
      <c r="G49" s="24">
        <f>MOD(G48+TIME(0,6,0),1)</f>
        <v>0.69027777777777766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9" customFormat="1" ht="14" x14ac:dyDescent="0.25">
      <c r="A50" s="35" t="s">
        <v>9</v>
      </c>
      <c r="B50" s="24"/>
      <c r="C50" s="24">
        <f>MOD(C49+TIME(0,10,0),1)</f>
        <v>0.62152777777777768</v>
      </c>
      <c r="D50" s="24"/>
      <c r="E50" s="24">
        <f>MOD(E49+TIME(0,10,0),1)</f>
        <v>0.62499999999999989</v>
      </c>
      <c r="F50" s="24"/>
      <c r="G50" s="24">
        <f>MOD(G49+TIME(0,10,0),1)</f>
        <v>0.69722222222222208</v>
      </c>
      <c r="H50" s="24">
        <f t="shared" ref="H50:M50" si="6">MOD(H46+TIME(0,5,0),1)</f>
        <v>0.7368055555555556</v>
      </c>
      <c r="I50" s="24">
        <f t="shared" si="6"/>
        <v>0.7368055555555556</v>
      </c>
      <c r="J50" s="24">
        <f t="shared" si="6"/>
        <v>0.77430555555555558</v>
      </c>
      <c r="K50" s="24">
        <f t="shared" si="6"/>
        <v>0.77430555555555558</v>
      </c>
      <c r="L50" s="24">
        <f t="shared" si="6"/>
        <v>0.8173611111111112</v>
      </c>
      <c r="M50" s="24">
        <f t="shared" si="6"/>
        <v>0.8173611111111112</v>
      </c>
      <c r="N50" s="24">
        <f t="shared" ref="N50:O50" si="7">MOD(N46+TIME(0,5,0),1)</f>
        <v>0.87222222222222223</v>
      </c>
      <c r="O50" s="24">
        <f t="shared" si="7"/>
        <v>0.87222222222222223</v>
      </c>
      <c r="P50" s="24">
        <f>MOD(P46+TIME(0,5,0),1)</f>
        <v>0.94513888888888897</v>
      </c>
      <c r="Q50" s="24">
        <f>MOD(Q46+TIME(0,5,0),1)</f>
        <v>0.94513888888888897</v>
      </c>
    </row>
    <row r="51" spans="1:17" s="9" customFormat="1" ht="14" x14ac:dyDescent="0.25">
      <c r="A51" s="35" t="s">
        <v>10</v>
      </c>
      <c r="B51" s="24"/>
      <c r="C51" s="24">
        <f>MOD(C50+TIME(0,10,0),1)</f>
        <v>0.6284722222222221</v>
      </c>
      <c r="D51" s="24"/>
      <c r="E51" s="24">
        <f>MOD(E50+TIME(0,10,0),1)</f>
        <v>0.63194444444444431</v>
      </c>
      <c r="F51" s="24"/>
      <c r="G51" s="24">
        <f>MOD(G50+TIME(0,10,0),1)</f>
        <v>0.7041666666666665</v>
      </c>
      <c r="H51" s="24"/>
      <c r="I51" s="24">
        <f>MOD(I50+TIME(0,14,0),1)</f>
        <v>0.74652777777777779</v>
      </c>
      <c r="J51" s="24"/>
      <c r="K51" s="24">
        <f>MOD(K50+TIME(0,14,0),1)</f>
        <v>0.78402777777777777</v>
      </c>
      <c r="L51" s="24"/>
      <c r="M51" s="24">
        <f>MOD(M50+TIME(0,14,0),1)</f>
        <v>0.82708333333333339</v>
      </c>
      <c r="N51" s="24"/>
      <c r="O51" s="24">
        <f>MOD(O50+TIME(0,14,0),1)</f>
        <v>0.88194444444444442</v>
      </c>
      <c r="P51" s="24"/>
      <c r="Q51" s="24">
        <f>MOD(Q50+TIME(0,14,0),1)</f>
        <v>0.95486111111111116</v>
      </c>
    </row>
    <row r="52" spans="1:17" s="9" customFormat="1" ht="14" x14ac:dyDescent="0.25">
      <c r="A52" s="35" t="s">
        <v>11</v>
      </c>
      <c r="B52" s="24"/>
      <c r="C52" s="24">
        <f>MOD(C51+TIME(0,7,0),1)</f>
        <v>0.63333333333333319</v>
      </c>
      <c r="D52" s="24"/>
      <c r="E52" s="24">
        <f>MOD(E51+TIME(0,7,0),1)</f>
        <v>0.6368055555555554</v>
      </c>
      <c r="F52" s="24"/>
      <c r="G52" s="24">
        <f>MOD(G51+TIME(0,7,0),1)</f>
        <v>0.70902777777777759</v>
      </c>
      <c r="H52" s="24"/>
      <c r="I52" s="24">
        <f>MOD(I51+TIME(0,8,0),1)</f>
        <v>0.75208333333333333</v>
      </c>
      <c r="J52" s="24"/>
      <c r="K52" s="24">
        <f>MOD(K51+TIME(0,8,0),1)</f>
        <v>0.7895833333333333</v>
      </c>
      <c r="L52" s="24"/>
      <c r="M52" s="24">
        <f>MOD(M51+TIME(0,8,0),1)</f>
        <v>0.83263888888888893</v>
      </c>
      <c r="N52" s="24"/>
      <c r="O52" s="24">
        <f>MOD(O51+TIME(0,8,0),1)</f>
        <v>0.88749999999999996</v>
      </c>
      <c r="P52" s="24"/>
      <c r="Q52" s="24">
        <f>MOD(Q51+TIME(0,8,0),1)</f>
        <v>0.9604166666666667</v>
      </c>
    </row>
    <row r="53" spans="1:17" s="9" customFormat="1" ht="14" x14ac:dyDescent="0.25">
      <c r="A53" s="35" t="s">
        <v>12</v>
      </c>
      <c r="B53" s="24">
        <f>MOD(B47+TIME(0,48,0),1)</f>
        <v>0.63888888888888884</v>
      </c>
      <c r="C53" s="24">
        <f>MOD(C52+TIME(0,15,0),1)</f>
        <v>0.64374999999999982</v>
      </c>
      <c r="D53" s="24">
        <f>MOD(D47+TIME(0,48,0),1)</f>
        <v>0.64236111111111105</v>
      </c>
      <c r="E53" s="24">
        <f>MOD(E52+TIME(0,15,0),1)</f>
        <v>0.64722222222222203</v>
      </c>
      <c r="F53" s="24">
        <f>MOD(F47+TIME(0,48,0),1)</f>
        <v>0.71458333333333324</v>
      </c>
      <c r="G53" s="24">
        <f>MOD(G52+TIME(0,15,0),1)</f>
        <v>0.71944444444444422</v>
      </c>
      <c r="H53" s="24">
        <f>MOD(H50+TIME(0,28,0),1)</f>
        <v>0.75625000000000009</v>
      </c>
      <c r="I53" s="24">
        <f>MOD(I52+TIME(0,13,0),1)</f>
        <v>0.76111111111111107</v>
      </c>
      <c r="J53" s="24">
        <f>MOD(J50+TIME(0,28,0),1)</f>
        <v>0.79375000000000007</v>
      </c>
      <c r="K53" s="24">
        <f>MOD(K52+TIME(0,13,0),1)</f>
        <v>0.79861111111111105</v>
      </c>
      <c r="L53" s="24">
        <f>MOD(L50+TIME(0,28,0),1)</f>
        <v>0.83680555555555569</v>
      </c>
      <c r="M53" s="24">
        <f>MOD(M52+TIME(0,13,0),1)</f>
        <v>0.84166666666666667</v>
      </c>
      <c r="N53" s="24">
        <f>MOD(N50+TIME(0,28,0),1)</f>
        <v>0.89166666666666672</v>
      </c>
      <c r="O53" s="24">
        <f>MOD(O52+TIME(0,13,0),1)</f>
        <v>0.8965277777777777</v>
      </c>
      <c r="P53" s="24">
        <f>MOD(P50+TIME(0,28,0),1)</f>
        <v>0.96458333333333346</v>
      </c>
      <c r="Q53" s="24">
        <f>MOD(Q52+TIME(0,13,0),1)</f>
        <v>0.96944444444444444</v>
      </c>
    </row>
    <row r="54" spans="1:17" s="9" customFormat="1" ht="14" x14ac:dyDescent="0.25">
      <c r="A54" s="36" t="s">
        <v>13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9" customFormat="1" ht="14" x14ac:dyDescent="0.25">
      <c r="A55" s="26"/>
      <c r="B55" s="38"/>
      <c r="C55" s="26"/>
      <c r="D55" s="3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7" s="9" customFormat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7" s="9" customFormat="1" ht="14" x14ac:dyDescent="0.25">
      <c r="A57" s="39" t="s">
        <v>0</v>
      </c>
      <c r="B57" s="17" t="s">
        <v>15</v>
      </c>
      <c r="C57" s="17" t="s">
        <v>15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7" s="9" customFormat="1" ht="14" x14ac:dyDescent="0.25">
      <c r="A58" s="40" t="s">
        <v>2</v>
      </c>
      <c r="B58" s="19" t="s">
        <v>51</v>
      </c>
      <c r="C58" s="19" t="s">
        <v>51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7" s="9" customFormat="1" ht="14" x14ac:dyDescent="0.25">
      <c r="A59" s="41" t="s">
        <v>3</v>
      </c>
      <c r="B59" s="20">
        <v>1</v>
      </c>
      <c r="C59" s="20">
        <v>1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7" ht="14" x14ac:dyDescent="0.25">
      <c r="A60" s="66" t="s">
        <v>75</v>
      </c>
      <c r="B60" s="15"/>
      <c r="C60" s="15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7" ht="14" x14ac:dyDescent="0.25">
      <c r="A61" s="67"/>
      <c r="B61" s="16" t="s">
        <v>71</v>
      </c>
      <c r="C61" s="16" t="s">
        <v>71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7" ht="14" x14ac:dyDescent="0.25">
      <c r="A62" s="67"/>
      <c r="B62" s="16" t="s">
        <v>72</v>
      </c>
      <c r="C62" s="16" t="s">
        <v>72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7" ht="14" x14ac:dyDescent="0.25">
      <c r="A63" s="67"/>
      <c r="B63" s="16" t="s">
        <v>73</v>
      </c>
      <c r="C63" s="16" t="s">
        <v>73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7" ht="14" x14ac:dyDescent="0.25">
      <c r="A64" s="67"/>
      <c r="B64" s="16" t="s">
        <v>74</v>
      </c>
      <c r="C64" s="16" t="s">
        <v>74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21" ht="14" x14ac:dyDescent="0.25">
      <c r="A65" s="67"/>
      <c r="B65" s="16" t="s">
        <v>14</v>
      </c>
      <c r="C65" s="16" t="s">
        <v>14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21" s="26" customFormat="1" ht="14" x14ac:dyDescent="0.25">
      <c r="A66" s="33" t="s">
        <v>4</v>
      </c>
      <c r="B66" s="21" t="s">
        <v>26</v>
      </c>
      <c r="C66" s="21" t="s">
        <v>27</v>
      </c>
    </row>
    <row r="67" spans="1:21" s="26" customFormat="1" ht="14" x14ac:dyDescent="0.25">
      <c r="A67" s="34" t="s">
        <v>34</v>
      </c>
      <c r="B67" s="22" t="s">
        <v>38</v>
      </c>
      <c r="C67" s="22" t="s">
        <v>38</v>
      </c>
    </row>
    <row r="68" spans="1:21" s="26" customFormat="1" ht="14" x14ac:dyDescent="0.25">
      <c r="A68" s="31" t="s">
        <v>5</v>
      </c>
      <c r="B68" s="23">
        <v>2.4999999999999998E-2</v>
      </c>
      <c r="C68" s="23">
        <v>0.11041666666666666</v>
      </c>
    </row>
    <row r="69" spans="1:21" s="9" customFormat="1" ht="14" x14ac:dyDescent="0.25">
      <c r="A69" s="35" t="s">
        <v>33</v>
      </c>
      <c r="B69" s="24"/>
      <c r="C69" s="24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21" s="9" customFormat="1" ht="14" x14ac:dyDescent="0.25">
      <c r="A70" s="35" t="s">
        <v>35</v>
      </c>
      <c r="B70" s="24"/>
      <c r="C70" s="24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21" s="9" customFormat="1" ht="14" x14ac:dyDescent="0.25">
      <c r="A71" s="35" t="s">
        <v>36</v>
      </c>
      <c r="B71" s="24"/>
      <c r="C71" s="24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21" s="9" customFormat="1" ht="14" x14ac:dyDescent="0.25">
      <c r="A72" s="35" t="s">
        <v>9</v>
      </c>
      <c r="B72" s="24">
        <f>MOD(B68+TIME(0,5,0),1)</f>
        <v>2.8472222222222218E-2</v>
      </c>
      <c r="C72" s="24">
        <f>MOD(C68+TIME(0,5,0),1)</f>
        <v>0.11388888888888889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21" s="9" customFormat="1" ht="14" x14ac:dyDescent="0.25">
      <c r="A73" s="35" t="s">
        <v>10</v>
      </c>
      <c r="B73" s="24">
        <f>MOD(B72+TIME(0,14,0),1)</f>
        <v>3.8194444444444441E-2</v>
      </c>
      <c r="C73" s="24">
        <f>MOD(C72+TIME(0,14,0),1)</f>
        <v>0.12361111111111112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21" s="9" customFormat="1" ht="14" x14ac:dyDescent="0.25">
      <c r="A74" s="35" t="s">
        <v>11</v>
      </c>
      <c r="B74" s="24">
        <f>MOD(B73+TIME(0,8,0),1)</f>
        <v>4.3749999999999997E-2</v>
      </c>
      <c r="C74" s="24">
        <f>MOD(C73+TIME(0,8,0),1)</f>
        <v>0.12916666666666668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21" s="9" customFormat="1" ht="14" x14ac:dyDescent="0.25">
      <c r="A75" s="35" t="s">
        <v>12</v>
      </c>
      <c r="B75" s="24">
        <f>MOD(B74+TIME(0,13,0),1)</f>
        <v>5.2777777777777778E-2</v>
      </c>
      <c r="C75" s="24">
        <f>MOD(C74+TIME(0,13,0),1)</f>
        <v>0.13819444444444445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21" s="9" customFormat="1" ht="14" x14ac:dyDescent="0.25">
      <c r="A76" s="36" t="s">
        <v>13</v>
      </c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21" s="9" customFormat="1" ht="14" x14ac:dyDescent="0.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14"/>
      <c r="Q77" s="14"/>
      <c r="R77" s="14"/>
      <c r="S77" s="14"/>
      <c r="T77" s="14"/>
      <c r="U77" s="14"/>
    </row>
    <row r="78" spans="1:21" s="9" customFormat="1" ht="14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14"/>
      <c r="Q78" s="14"/>
      <c r="R78" s="14"/>
      <c r="S78" s="14"/>
      <c r="T78" s="14"/>
      <c r="U78" s="14"/>
    </row>
    <row r="79" spans="1:21" s="9" customFormat="1" ht="15.5" x14ac:dyDescent="0.35">
      <c r="A79" s="63" t="s">
        <v>82</v>
      </c>
      <c r="B79" s="64"/>
      <c r="C79" s="64"/>
      <c r="D79" s="64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4"/>
      <c r="Q79" s="14"/>
      <c r="R79" s="14"/>
      <c r="S79" s="14"/>
      <c r="T79" s="14"/>
      <c r="U79" s="14"/>
    </row>
    <row r="80" spans="1:21" s="9" customFormat="1" ht="15.5" x14ac:dyDescent="0.35">
      <c r="A80" s="42" t="s">
        <v>50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7" s="9" customFormat="1" ht="15.5" x14ac:dyDescent="0.25">
      <c r="A81" s="70" t="s">
        <v>7</v>
      </c>
      <c r="B81" s="70"/>
      <c r="C81" s="70"/>
      <c r="D81" s="70"/>
      <c r="E81" s="70"/>
      <c r="F81" s="70"/>
      <c r="G81" s="70"/>
      <c r="H81" s="26"/>
      <c r="I81" s="26"/>
      <c r="J81" s="26"/>
      <c r="K81" s="26"/>
      <c r="L81" s="26"/>
      <c r="M81" s="26"/>
      <c r="N81" s="26"/>
      <c r="O81" s="26"/>
    </row>
    <row r="82" spans="1:17" s="9" customFormat="1" ht="15.5" x14ac:dyDescent="0.25">
      <c r="A82" s="70" t="s">
        <v>8</v>
      </c>
      <c r="B82" s="70"/>
      <c r="C82" s="70"/>
      <c r="D82" s="70"/>
      <c r="E82" s="70"/>
      <c r="F82" s="70"/>
      <c r="G82" s="70"/>
      <c r="H82" s="26"/>
      <c r="I82" s="26"/>
      <c r="J82" s="26"/>
      <c r="K82" s="26"/>
      <c r="L82" s="26"/>
      <c r="M82" s="26"/>
      <c r="N82" s="26"/>
      <c r="O82" s="26"/>
    </row>
    <row r="83" spans="1:17" s="9" customFormat="1" ht="15.5" x14ac:dyDescent="0.25">
      <c r="A83" s="70" t="s">
        <v>48</v>
      </c>
      <c r="B83" s="70"/>
      <c r="C83" s="70"/>
      <c r="D83" s="70"/>
      <c r="E83" s="70"/>
      <c r="F83" s="70"/>
      <c r="G83" s="70"/>
      <c r="H83" s="26"/>
      <c r="I83" s="26"/>
      <c r="J83" s="26"/>
      <c r="K83" s="26"/>
      <c r="L83" s="26"/>
      <c r="M83" s="26"/>
      <c r="N83" s="26"/>
      <c r="O83" s="26"/>
    </row>
    <row r="84" spans="1:17" s="9" customFormat="1" ht="15.5" x14ac:dyDescent="0.25">
      <c r="A84" s="70" t="s">
        <v>49</v>
      </c>
      <c r="B84" s="70"/>
      <c r="C84" s="70"/>
      <c r="D84" s="70"/>
      <c r="E84" s="70"/>
      <c r="F84" s="70"/>
      <c r="G84" s="70"/>
      <c r="H84" s="26"/>
      <c r="I84" s="26"/>
      <c r="J84" s="26"/>
      <c r="K84" s="26"/>
      <c r="L84" s="26"/>
      <c r="M84" s="26"/>
      <c r="N84" s="26"/>
      <c r="O84" s="26"/>
    </row>
    <row r="85" spans="1:17" s="9" customFormat="1" ht="15.65" customHeight="1" x14ac:dyDescent="0.25">
      <c r="A85" s="70"/>
      <c r="B85" s="70"/>
      <c r="C85" s="70"/>
      <c r="D85" s="70"/>
      <c r="E85" s="70"/>
      <c r="F85" s="70"/>
      <c r="G85" s="70"/>
      <c r="H85" s="26"/>
      <c r="I85" s="26"/>
      <c r="J85" s="26"/>
      <c r="K85" s="26"/>
      <c r="L85" s="26"/>
      <c r="M85" s="26"/>
      <c r="N85" s="26"/>
      <c r="O85" s="26"/>
    </row>
    <row r="86" spans="1:17" s="9" customFormat="1" ht="15.65" customHeight="1" x14ac:dyDescent="0.25">
      <c r="A86" s="43" t="s">
        <v>1</v>
      </c>
      <c r="B86" s="44" t="s">
        <v>67</v>
      </c>
      <c r="C86" s="45"/>
      <c r="D86" s="45"/>
      <c r="E86" s="45"/>
      <c r="F86" s="45"/>
      <c r="G86" s="45"/>
      <c r="H86" s="26"/>
      <c r="I86" s="26"/>
      <c r="J86" s="26"/>
      <c r="K86" s="26"/>
      <c r="L86" s="26"/>
      <c r="M86" s="26"/>
      <c r="N86" s="26"/>
      <c r="O86" s="26"/>
    </row>
    <row r="87" spans="1:17" s="9" customFormat="1" ht="15.65" customHeight="1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7" s="9" customFormat="1" ht="14" x14ac:dyDescent="0.25">
      <c r="A88" s="39" t="s">
        <v>0</v>
      </c>
      <c r="B88" s="17" t="s">
        <v>15</v>
      </c>
      <c r="C88" s="17" t="s">
        <v>15</v>
      </c>
      <c r="D88" s="17" t="s">
        <v>16</v>
      </c>
      <c r="E88" s="17" t="s">
        <v>15</v>
      </c>
      <c r="F88" s="17" t="s">
        <v>16</v>
      </c>
      <c r="G88" s="17" t="s">
        <v>15</v>
      </c>
      <c r="H88" s="17" t="s">
        <v>16</v>
      </c>
      <c r="I88" s="49" t="s">
        <v>77</v>
      </c>
      <c r="J88" s="17" t="s">
        <v>15</v>
      </c>
      <c r="K88" s="17" t="s">
        <v>16</v>
      </c>
      <c r="L88" s="17" t="s">
        <v>15</v>
      </c>
      <c r="M88" s="17" t="s">
        <v>16</v>
      </c>
      <c r="N88" s="49" t="s">
        <v>77</v>
      </c>
      <c r="O88" s="17" t="s">
        <v>45</v>
      </c>
      <c r="P88" s="17" t="s">
        <v>47</v>
      </c>
      <c r="Q88" s="17" t="s">
        <v>46</v>
      </c>
    </row>
    <row r="89" spans="1:17" s="9" customFormat="1" ht="14" x14ac:dyDescent="0.25">
      <c r="A89" s="40" t="s">
        <v>2</v>
      </c>
      <c r="B89" s="19" t="s">
        <v>51</v>
      </c>
      <c r="C89" s="19" t="s">
        <v>51</v>
      </c>
      <c r="D89" s="19" t="s">
        <v>32</v>
      </c>
      <c r="E89" s="19" t="s">
        <v>51</v>
      </c>
      <c r="F89" s="19" t="s">
        <v>32</v>
      </c>
      <c r="G89" s="19" t="s">
        <v>51</v>
      </c>
      <c r="H89" s="19" t="s">
        <v>32</v>
      </c>
      <c r="I89" s="50" t="s">
        <v>17</v>
      </c>
      <c r="J89" s="19" t="s">
        <v>51</v>
      </c>
      <c r="K89" s="19" t="s">
        <v>32</v>
      </c>
      <c r="L89" s="19" t="s">
        <v>51</v>
      </c>
      <c r="M89" s="19" t="s">
        <v>32</v>
      </c>
      <c r="N89" s="50" t="s">
        <v>17</v>
      </c>
      <c r="O89" s="19" t="s">
        <v>51</v>
      </c>
      <c r="P89" s="18" t="s">
        <v>17</v>
      </c>
      <c r="Q89" s="19" t="s">
        <v>41</v>
      </c>
    </row>
    <row r="90" spans="1:17" s="9" customFormat="1" ht="14" x14ac:dyDescent="0.25">
      <c r="A90" s="41" t="s">
        <v>3</v>
      </c>
      <c r="B90" s="20">
        <v>1</v>
      </c>
      <c r="C90" s="20">
        <v>1</v>
      </c>
      <c r="D90" s="20">
        <v>1</v>
      </c>
      <c r="E90" s="20">
        <v>1</v>
      </c>
      <c r="F90" s="20">
        <v>1</v>
      </c>
      <c r="G90" s="20">
        <v>1</v>
      </c>
      <c r="H90" s="46">
        <v>1</v>
      </c>
      <c r="I90" s="61">
        <v>2</v>
      </c>
      <c r="J90" s="20">
        <v>1</v>
      </c>
      <c r="K90" s="20">
        <v>1</v>
      </c>
      <c r="L90" s="20">
        <v>1</v>
      </c>
      <c r="M90" s="20">
        <v>1</v>
      </c>
      <c r="N90" s="51">
        <v>1</v>
      </c>
      <c r="O90" s="20">
        <v>1</v>
      </c>
      <c r="P90" s="20">
        <v>1</v>
      </c>
      <c r="Q90" s="20">
        <v>1</v>
      </c>
    </row>
    <row r="91" spans="1:17" ht="13.75" customHeight="1" x14ac:dyDescent="0.25">
      <c r="A91" s="66" t="s">
        <v>75</v>
      </c>
      <c r="B91" s="15" t="s">
        <v>70</v>
      </c>
      <c r="C91" s="15" t="s">
        <v>70</v>
      </c>
      <c r="D91" s="15" t="s">
        <v>70</v>
      </c>
      <c r="E91" s="15" t="s">
        <v>70</v>
      </c>
      <c r="F91" s="15" t="s">
        <v>70</v>
      </c>
      <c r="G91" s="15" t="s">
        <v>70</v>
      </c>
      <c r="H91" s="15" t="s">
        <v>70</v>
      </c>
      <c r="I91" s="52" t="s">
        <v>70</v>
      </c>
      <c r="J91" s="15" t="s">
        <v>70</v>
      </c>
      <c r="K91" s="15" t="s">
        <v>70</v>
      </c>
      <c r="L91" s="15" t="s">
        <v>70</v>
      </c>
      <c r="M91" s="15" t="s">
        <v>70</v>
      </c>
      <c r="N91" s="52" t="s">
        <v>70</v>
      </c>
      <c r="O91" s="15" t="s">
        <v>70</v>
      </c>
      <c r="P91" s="15" t="s">
        <v>70</v>
      </c>
      <c r="Q91" s="15" t="s">
        <v>70</v>
      </c>
    </row>
    <row r="92" spans="1:17" ht="13.75" customHeight="1" x14ac:dyDescent="0.25">
      <c r="A92" s="67"/>
      <c r="B92" s="16" t="s">
        <v>71</v>
      </c>
      <c r="C92" s="16" t="s">
        <v>71</v>
      </c>
      <c r="D92" s="16" t="s">
        <v>71</v>
      </c>
      <c r="E92" s="16" t="s">
        <v>71</v>
      </c>
      <c r="F92" s="16" t="s">
        <v>71</v>
      </c>
      <c r="G92" s="16" t="s">
        <v>71</v>
      </c>
      <c r="H92" s="16" t="s">
        <v>71</v>
      </c>
      <c r="I92" s="53" t="s">
        <v>14</v>
      </c>
      <c r="J92" s="16" t="s">
        <v>71</v>
      </c>
      <c r="K92" s="16" t="s">
        <v>71</v>
      </c>
      <c r="L92" s="16" t="s">
        <v>71</v>
      </c>
      <c r="M92" s="16" t="s">
        <v>71</v>
      </c>
      <c r="N92" s="53" t="s">
        <v>14</v>
      </c>
      <c r="O92" s="16" t="s">
        <v>71</v>
      </c>
      <c r="P92" s="16" t="s">
        <v>71</v>
      </c>
      <c r="Q92" s="16" t="s">
        <v>71</v>
      </c>
    </row>
    <row r="93" spans="1:17" ht="13.75" customHeight="1" x14ac:dyDescent="0.25">
      <c r="A93" s="67"/>
      <c r="B93" s="16" t="s">
        <v>72</v>
      </c>
      <c r="C93" s="16" t="s">
        <v>72</v>
      </c>
      <c r="D93" s="16" t="s">
        <v>72</v>
      </c>
      <c r="E93" s="16" t="s">
        <v>72</v>
      </c>
      <c r="F93" s="16" t="s">
        <v>72</v>
      </c>
      <c r="G93" s="16" t="s">
        <v>72</v>
      </c>
      <c r="H93" s="16" t="s">
        <v>72</v>
      </c>
      <c r="I93" s="53" t="s">
        <v>14</v>
      </c>
      <c r="J93" s="16" t="s">
        <v>72</v>
      </c>
      <c r="K93" s="16" t="s">
        <v>72</v>
      </c>
      <c r="L93" s="16" t="s">
        <v>72</v>
      </c>
      <c r="M93" s="16" t="s">
        <v>72</v>
      </c>
      <c r="N93" s="53" t="s">
        <v>14</v>
      </c>
      <c r="O93" s="16" t="s">
        <v>72</v>
      </c>
      <c r="P93" s="16" t="s">
        <v>72</v>
      </c>
      <c r="Q93" s="16" t="s">
        <v>72</v>
      </c>
    </row>
    <row r="94" spans="1:17" ht="13.75" customHeight="1" x14ac:dyDescent="0.25">
      <c r="A94" s="67"/>
      <c r="B94" s="16" t="s">
        <v>73</v>
      </c>
      <c r="C94" s="16" t="s">
        <v>73</v>
      </c>
      <c r="D94" s="16" t="s">
        <v>73</v>
      </c>
      <c r="E94" s="16" t="s">
        <v>73</v>
      </c>
      <c r="F94" s="16" t="s">
        <v>73</v>
      </c>
      <c r="G94" s="16" t="s">
        <v>73</v>
      </c>
      <c r="H94" s="16" t="s">
        <v>73</v>
      </c>
      <c r="I94" s="53" t="s">
        <v>14</v>
      </c>
      <c r="J94" s="16" t="s">
        <v>73</v>
      </c>
      <c r="K94" s="16" t="s">
        <v>73</v>
      </c>
      <c r="L94" s="16" t="s">
        <v>73</v>
      </c>
      <c r="M94" s="16" t="s">
        <v>73</v>
      </c>
      <c r="N94" s="53" t="s">
        <v>14</v>
      </c>
      <c r="O94" s="16" t="s">
        <v>73</v>
      </c>
      <c r="P94" s="16" t="s">
        <v>73</v>
      </c>
      <c r="Q94" s="16" t="s">
        <v>73</v>
      </c>
    </row>
    <row r="95" spans="1:17" ht="14" x14ac:dyDescent="0.25">
      <c r="A95" s="67"/>
      <c r="B95" s="16" t="s">
        <v>74</v>
      </c>
      <c r="C95" s="16" t="s">
        <v>74</v>
      </c>
      <c r="D95" s="16" t="s">
        <v>74</v>
      </c>
      <c r="E95" s="16" t="s">
        <v>74</v>
      </c>
      <c r="F95" s="16" t="s">
        <v>74</v>
      </c>
      <c r="G95" s="16" t="s">
        <v>74</v>
      </c>
      <c r="H95" s="16" t="s">
        <v>74</v>
      </c>
      <c r="I95" s="53" t="s">
        <v>14</v>
      </c>
      <c r="J95" s="16" t="s">
        <v>74</v>
      </c>
      <c r="K95" s="16" t="s">
        <v>74</v>
      </c>
      <c r="L95" s="16" t="s">
        <v>74</v>
      </c>
      <c r="M95" s="16" t="s">
        <v>74</v>
      </c>
      <c r="N95" s="53" t="s">
        <v>14</v>
      </c>
      <c r="O95" s="16" t="s">
        <v>74</v>
      </c>
      <c r="P95" s="16" t="s">
        <v>74</v>
      </c>
      <c r="Q95" s="16" t="s">
        <v>74</v>
      </c>
    </row>
    <row r="96" spans="1:17" ht="14" x14ac:dyDescent="0.25">
      <c r="A96" s="68"/>
      <c r="B96" s="20"/>
      <c r="C96" s="20"/>
      <c r="D96" s="20"/>
      <c r="E96" s="20"/>
      <c r="F96" s="20"/>
      <c r="G96" s="20"/>
      <c r="H96" s="20"/>
      <c r="I96" s="51"/>
      <c r="J96" s="20"/>
      <c r="K96" s="20"/>
      <c r="L96" s="20"/>
      <c r="M96" s="20"/>
      <c r="N96" s="51"/>
      <c r="O96" s="20"/>
      <c r="P96" s="20"/>
      <c r="Q96" s="20"/>
    </row>
    <row r="97" spans="1:17" s="9" customFormat="1" ht="14" x14ac:dyDescent="0.25">
      <c r="A97" s="35" t="s">
        <v>13</v>
      </c>
      <c r="B97" s="24"/>
      <c r="C97" s="24"/>
      <c r="D97" s="24"/>
      <c r="E97" s="24"/>
      <c r="F97" s="24"/>
      <c r="G97" s="24"/>
      <c r="H97" s="24"/>
      <c r="I97" s="59">
        <f>MOD(I98-TIME(0,55,0),1)</f>
        <v>0.24305555555555561</v>
      </c>
      <c r="J97" s="24"/>
      <c r="K97" s="24"/>
      <c r="L97" s="24"/>
      <c r="M97" s="24"/>
      <c r="N97" s="59">
        <f>MOD(N98-TIME(0,55,0),1)</f>
        <v>0.31736111111111115</v>
      </c>
      <c r="O97" s="24"/>
      <c r="P97" s="24"/>
      <c r="Q97" s="24"/>
    </row>
    <row r="98" spans="1:17" s="9" customFormat="1" ht="14" x14ac:dyDescent="0.25">
      <c r="A98" s="35" t="s">
        <v>12</v>
      </c>
      <c r="B98" s="24">
        <f>MOD(B99-TIME(0,12,0),1)</f>
        <v>0.11736111111111111</v>
      </c>
      <c r="C98" s="24">
        <f>MOD(C99-TIME(0,12,0),1)</f>
        <v>0.16944444444444443</v>
      </c>
      <c r="D98" s="24">
        <f>MOD(D101-TIME(0,28,0),1)</f>
        <v>0.17222222222222222</v>
      </c>
      <c r="E98" s="24">
        <f>MOD(E99-TIME(0,12,0),1)</f>
        <v>0.20486111111111113</v>
      </c>
      <c r="F98" s="24">
        <f>MOD(F101-TIME(0,28,0),1)</f>
        <v>0.20763888888888893</v>
      </c>
      <c r="G98" s="24">
        <f>MOD(G99-TIME(0,12,0),1)</f>
        <v>0.22569444444444442</v>
      </c>
      <c r="H98" s="24">
        <f>MOD(H101-TIME(0,28,0),1)</f>
        <v>0.22847222222222219</v>
      </c>
      <c r="I98" s="59">
        <f>MOD(I107-TIME(0,10,0),1)</f>
        <v>0.28125000000000006</v>
      </c>
      <c r="J98" s="24">
        <f>MOD(J99-TIME(0,12,0),1)</f>
        <v>0.24652777777777782</v>
      </c>
      <c r="K98" s="24">
        <f>MOD(K101-TIME(0,28,0),1)</f>
        <v>0.24930555555555561</v>
      </c>
      <c r="L98" s="24">
        <f>MOD(L99-TIME(0,12,0),1)</f>
        <v>0.30069444444444443</v>
      </c>
      <c r="M98" s="24">
        <f>MOD(M101-TIME(0,28,0),1)</f>
        <v>0.30347222222222225</v>
      </c>
      <c r="N98" s="59">
        <f>MOD(N107-TIME(0,10,0),1)</f>
        <v>0.35555555555555557</v>
      </c>
      <c r="O98" s="24">
        <f>MOD(O99-TIME(0,12,0),1)</f>
        <v>0.38055555555555559</v>
      </c>
      <c r="P98" s="24">
        <f>MOD(P104-TIME(0,48,0),1)</f>
        <v>0.38611111111111113</v>
      </c>
      <c r="Q98" s="24"/>
    </row>
    <row r="99" spans="1:17" s="9" customFormat="1" ht="14" x14ac:dyDescent="0.25">
      <c r="A99" s="35" t="s">
        <v>11</v>
      </c>
      <c r="B99" s="24">
        <f>MOD(B100-TIME(0,7,0),1)</f>
        <v>0.12569444444444444</v>
      </c>
      <c r="C99" s="24">
        <f>MOD(C100-TIME(0,7,0),1)</f>
        <v>0.17777777777777776</v>
      </c>
      <c r="D99" s="24"/>
      <c r="E99" s="24">
        <f>MOD(E100-TIME(0,7,0),1)</f>
        <v>0.21319444444444446</v>
      </c>
      <c r="F99" s="24"/>
      <c r="G99" s="24">
        <f>MOD(G100-TIME(0,7,0),1)</f>
        <v>0.23402777777777775</v>
      </c>
      <c r="H99" s="24"/>
      <c r="I99" s="59" t="s">
        <v>14</v>
      </c>
      <c r="J99" s="24">
        <f>MOD(J100-TIME(0,7,0),1)</f>
        <v>0.25486111111111115</v>
      </c>
      <c r="K99" s="24"/>
      <c r="L99" s="24">
        <f>MOD(L100-TIME(0,7,0),1)</f>
        <v>0.30902777777777779</v>
      </c>
      <c r="M99" s="24"/>
      <c r="N99" s="59" t="s">
        <v>14</v>
      </c>
      <c r="O99" s="24">
        <f>MOD(O100-TIME(0,8,0),1)</f>
        <v>0.38888888888888895</v>
      </c>
      <c r="P99" s="24"/>
      <c r="Q99" s="24"/>
    </row>
    <row r="100" spans="1:17" s="9" customFormat="1" ht="14" x14ac:dyDescent="0.25">
      <c r="A100" s="35" t="s">
        <v>10</v>
      </c>
      <c r="B100" s="24">
        <f>MOD(B101-TIME(0,13,0),1)</f>
        <v>0.13055555555555556</v>
      </c>
      <c r="C100" s="24">
        <f>MOD(C101-TIME(0,13,0),1)</f>
        <v>0.18263888888888888</v>
      </c>
      <c r="D100" s="24"/>
      <c r="E100" s="24">
        <f>MOD(E101-TIME(0,13,0),1)</f>
        <v>0.21805555555555559</v>
      </c>
      <c r="F100" s="24"/>
      <c r="G100" s="24">
        <f>MOD(G101-TIME(0,13,0),1)</f>
        <v>0.23888888888888887</v>
      </c>
      <c r="H100" s="24"/>
      <c r="I100" s="59" t="s">
        <v>14</v>
      </c>
      <c r="J100" s="24">
        <f>MOD(J101-TIME(0,13,0),1)</f>
        <v>0.25972222222222224</v>
      </c>
      <c r="K100" s="24"/>
      <c r="L100" s="24">
        <f>MOD(L101-TIME(0,13,0),1)</f>
        <v>0.31388888888888888</v>
      </c>
      <c r="M100" s="24"/>
      <c r="N100" s="59" t="s">
        <v>14</v>
      </c>
      <c r="O100" s="24">
        <f>MOD(O101-TIME(0,12,0),1)</f>
        <v>0.39444444444444449</v>
      </c>
      <c r="P100" s="24"/>
      <c r="Q100" s="24"/>
    </row>
    <row r="101" spans="1:17" s="9" customFormat="1" ht="14" x14ac:dyDescent="0.25">
      <c r="A101" s="35" t="s">
        <v>9</v>
      </c>
      <c r="B101" s="24">
        <f>MOD(B107-TIME(0,10,0),1)</f>
        <v>0.13958333333333334</v>
      </c>
      <c r="C101" s="24">
        <f>MOD(C107-TIME(0,10,0),1)</f>
        <v>0.19166666666666665</v>
      </c>
      <c r="D101" s="24">
        <f>MOD(D107-TIME(0,10,0),1)</f>
        <v>0.19166666666666665</v>
      </c>
      <c r="E101" s="24">
        <f>MOD(E107-TIME(0,10,0),1)</f>
        <v>0.22708333333333336</v>
      </c>
      <c r="F101" s="24">
        <f t="shared" ref="F101:M101" si="8">MOD(F107-TIME(0,10,0),1)</f>
        <v>0.22708333333333336</v>
      </c>
      <c r="G101" s="24">
        <f>MOD(G107-TIME(0,10,0),1)</f>
        <v>0.24791666666666665</v>
      </c>
      <c r="H101" s="24">
        <f t="shared" si="8"/>
        <v>0.24791666666666665</v>
      </c>
      <c r="I101" s="59" t="s">
        <v>14</v>
      </c>
      <c r="J101" s="24">
        <f>MOD(J107-TIME(0,10,0),1)</f>
        <v>0.26875000000000004</v>
      </c>
      <c r="K101" s="24">
        <f t="shared" si="8"/>
        <v>0.26875000000000004</v>
      </c>
      <c r="L101" s="24">
        <f>MOD(L107-TIME(0,10,0),1)</f>
        <v>0.32291666666666669</v>
      </c>
      <c r="M101" s="24">
        <f t="shared" si="8"/>
        <v>0.32291666666666669</v>
      </c>
      <c r="N101" s="59" t="s">
        <v>14</v>
      </c>
      <c r="O101" s="24">
        <f>MOD(O102-TIME(0,8,0),1)</f>
        <v>0.40277777777777785</v>
      </c>
      <c r="P101" s="24"/>
      <c r="Q101" s="24">
        <f>MOD(Q102-TIME(0,8,0),1)</f>
        <v>0.44444444444444448</v>
      </c>
    </row>
    <row r="102" spans="1:17" s="9" customFormat="1" ht="14" x14ac:dyDescent="0.25">
      <c r="A102" s="35" t="s">
        <v>36</v>
      </c>
      <c r="B102" s="27"/>
      <c r="C102" s="27"/>
      <c r="D102" s="27"/>
      <c r="E102" s="27"/>
      <c r="F102" s="27"/>
      <c r="G102" s="27"/>
      <c r="H102" s="27"/>
      <c r="I102" s="59" t="s">
        <v>14</v>
      </c>
      <c r="J102" s="24"/>
      <c r="K102" s="24"/>
      <c r="L102" s="24"/>
      <c r="M102" s="24"/>
      <c r="N102" s="59" t="s">
        <v>14</v>
      </c>
      <c r="O102" s="24">
        <f>MOD(O103-TIME(0,6,0),1)</f>
        <v>0.40833333333333338</v>
      </c>
      <c r="P102" s="24"/>
      <c r="Q102" s="24">
        <f>MOD(Q103-TIME(0,6,0),1)</f>
        <v>0.45</v>
      </c>
    </row>
    <row r="103" spans="1:17" s="9" customFormat="1" ht="14" x14ac:dyDescent="0.25">
      <c r="A103" s="35" t="s">
        <v>35</v>
      </c>
      <c r="B103" s="27"/>
      <c r="C103" s="27"/>
      <c r="D103" s="27"/>
      <c r="E103" s="27"/>
      <c r="F103" s="27"/>
      <c r="G103" s="27"/>
      <c r="H103" s="27"/>
      <c r="I103" s="59" t="s">
        <v>14</v>
      </c>
      <c r="J103" s="24"/>
      <c r="K103" s="24"/>
      <c r="L103" s="24"/>
      <c r="M103" s="24"/>
      <c r="N103" s="59" t="s">
        <v>14</v>
      </c>
      <c r="O103" s="24">
        <f>MOD(O104-TIME(0,10,0),1)</f>
        <v>0.41250000000000003</v>
      </c>
      <c r="P103" s="24"/>
      <c r="Q103" s="24">
        <f>MOD(Q104-TIME(0,10,0),1)</f>
        <v>0.45416666666666666</v>
      </c>
    </row>
    <row r="104" spans="1:17" s="9" customFormat="1" ht="14" x14ac:dyDescent="0.25">
      <c r="A104" s="35" t="s">
        <v>33</v>
      </c>
      <c r="B104" s="24"/>
      <c r="C104" s="24"/>
      <c r="D104" s="24"/>
      <c r="E104" s="24"/>
      <c r="F104" s="24"/>
      <c r="G104" s="24"/>
      <c r="H104" s="24"/>
      <c r="I104" s="59" t="s">
        <v>14</v>
      </c>
      <c r="J104" s="24"/>
      <c r="K104" s="24"/>
      <c r="L104" s="24"/>
      <c r="M104" s="24"/>
      <c r="N104" s="59" t="s">
        <v>14</v>
      </c>
      <c r="O104" s="24">
        <f>MOD(O107-TIME(0,10,0),1)</f>
        <v>0.41944444444444445</v>
      </c>
      <c r="P104" s="24">
        <f>MOD(P107-TIME(0,10,0),1)</f>
        <v>0.41944444444444445</v>
      </c>
      <c r="Q104" s="24">
        <f t="shared" ref="Q104" si="9">MOD(Q107-TIME(0,10,0),1)</f>
        <v>0.46111111111111108</v>
      </c>
    </row>
    <row r="105" spans="1:17" s="26" customFormat="1" ht="14" x14ac:dyDescent="0.25">
      <c r="A105" s="33" t="s">
        <v>4</v>
      </c>
      <c r="B105" s="21" t="s">
        <v>54</v>
      </c>
      <c r="C105" s="21" t="s">
        <v>55</v>
      </c>
      <c r="D105" s="21" t="str">
        <f>C105</f>
        <v>W512</v>
      </c>
      <c r="E105" s="21" t="s">
        <v>56</v>
      </c>
      <c r="F105" s="21" t="s">
        <v>56</v>
      </c>
      <c r="G105" s="21" t="s">
        <v>57</v>
      </c>
      <c r="H105" s="21" t="str">
        <f>G105</f>
        <v>W520</v>
      </c>
      <c r="I105" s="54" t="s">
        <v>80</v>
      </c>
      <c r="J105" s="21" t="s">
        <v>58</v>
      </c>
      <c r="K105" s="21" t="str">
        <f>J105</f>
        <v>W524</v>
      </c>
      <c r="L105" s="21" t="s">
        <v>59</v>
      </c>
      <c r="M105" s="21" t="str">
        <f>L105</f>
        <v>W532</v>
      </c>
      <c r="N105" s="54" t="s">
        <v>79</v>
      </c>
      <c r="O105" s="21" t="s">
        <v>60</v>
      </c>
      <c r="P105" s="21" t="s">
        <v>60</v>
      </c>
      <c r="Q105" s="21" t="s">
        <v>66</v>
      </c>
    </row>
    <row r="106" spans="1:17" s="26" customFormat="1" ht="14" x14ac:dyDescent="0.25">
      <c r="A106" s="34" t="s">
        <v>37</v>
      </c>
      <c r="B106" s="22" t="s">
        <v>38</v>
      </c>
      <c r="C106" s="22" t="s">
        <v>38</v>
      </c>
      <c r="D106" s="22" t="s">
        <v>38</v>
      </c>
      <c r="E106" s="22" t="s">
        <v>38</v>
      </c>
      <c r="F106" s="22" t="s">
        <v>38</v>
      </c>
      <c r="G106" s="22" t="s">
        <v>38</v>
      </c>
      <c r="H106" s="22" t="s">
        <v>38</v>
      </c>
      <c r="I106" s="62" t="s">
        <v>68</v>
      </c>
      <c r="J106" s="22" t="s">
        <v>38</v>
      </c>
      <c r="K106" s="22" t="s">
        <v>38</v>
      </c>
      <c r="L106" s="22" t="s">
        <v>38</v>
      </c>
      <c r="M106" s="22" t="s">
        <v>38</v>
      </c>
      <c r="N106" s="62" t="s">
        <v>68</v>
      </c>
      <c r="O106" s="22" t="s">
        <v>39</v>
      </c>
      <c r="P106" s="22" t="s">
        <v>39</v>
      </c>
      <c r="Q106" s="22" t="s">
        <v>39</v>
      </c>
    </row>
    <row r="107" spans="1:17" s="26" customFormat="1" ht="14" x14ac:dyDescent="0.25">
      <c r="A107" s="31" t="s">
        <v>6</v>
      </c>
      <c r="B107" s="23">
        <v>0.14652777777777778</v>
      </c>
      <c r="C107" s="23">
        <v>0.1986111111111111</v>
      </c>
      <c r="D107" s="23">
        <f>C107</f>
        <v>0.1986111111111111</v>
      </c>
      <c r="E107" s="23">
        <v>0.23402777777777781</v>
      </c>
      <c r="F107" s="23">
        <v>0.23402777777777781</v>
      </c>
      <c r="G107" s="23">
        <v>0.25486111111111109</v>
      </c>
      <c r="H107" s="23">
        <f>G107</f>
        <v>0.25486111111111109</v>
      </c>
      <c r="I107" s="57">
        <v>0.28819444444444448</v>
      </c>
      <c r="J107" s="23">
        <v>0.27569444444444446</v>
      </c>
      <c r="K107" s="23">
        <f>J107</f>
        <v>0.27569444444444446</v>
      </c>
      <c r="L107" s="23">
        <v>0.3298611111111111</v>
      </c>
      <c r="M107" s="23">
        <f>L107</f>
        <v>0.3298611111111111</v>
      </c>
      <c r="N107" s="57">
        <v>0.36249999999999999</v>
      </c>
      <c r="O107" s="23">
        <v>0.42638888888888887</v>
      </c>
      <c r="P107" s="23">
        <v>0.42638888888888887</v>
      </c>
      <c r="Q107" s="23">
        <v>0.4680555555555555</v>
      </c>
    </row>
    <row r="108" spans="1:17" s="9" customFormat="1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7" s="9" customFormat="1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7" s="9" customFormat="1" ht="14" x14ac:dyDescent="0.25">
      <c r="A110" s="39" t="s">
        <v>0</v>
      </c>
      <c r="B110" s="17" t="s">
        <v>45</v>
      </c>
      <c r="C110" s="17" t="s">
        <v>47</v>
      </c>
      <c r="D110" s="17" t="s">
        <v>47</v>
      </c>
      <c r="E110" s="17" t="s">
        <v>45</v>
      </c>
      <c r="F110" s="17" t="s">
        <v>47</v>
      </c>
      <c r="G110" s="17" t="s">
        <v>46</v>
      </c>
      <c r="H110" s="17" t="s">
        <v>45</v>
      </c>
      <c r="I110" s="17" t="s">
        <v>47</v>
      </c>
      <c r="J110" s="17" t="s">
        <v>15</v>
      </c>
      <c r="K110" s="17" t="s">
        <v>16</v>
      </c>
      <c r="L110" s="17" t="s">
        <v>15</v>
      </c>
      <c r="M110" s="17" t="s">
        <v>16</v>
      </c>
      <c r="N110" s="17" t="s">
        <v>15</v>
      </c>
      <c r="O110" s="26"/>
      <c r="P110" s="26"/>
    </row>
    <row r="111" spans="1:17" s="9" customFormat="1" ht="14" x14ac:dyDescent="0.25">
      <c r="A111" s="40" t="s">
        <v>2</v>
      </c>
      <c r="B111" s="19" t="s">
        <v>51</v>
      </c>
      <c r="C111" s="18" t="s">
        <v>17</v>
      </c>
      <c r="D111" s="18" t="s">
        <v>17</v>
      </c>
      <c r="E111" s="19" t="s">
        <v>51</v>
      </c>
      <c r="F111" s="18" t="s">
        <v>17</v>
      </c>
      <c r="G111" s="19" t="s">
        <v>41</v>
      </c>
      <c r="H111" s="19" t="s">
        <v>51</v>
      </c>
      <c r="I111" s="18" t="s">
        <v>17</v>
      </c>
      <c r="J111" s="19" t="s">
        <v>51</v>
      </c>
      <c r="K111" s="19" t="s">
        <v>32</v>
      </c>
      <c r="L111" s="19" t="s">
        <v>51</v>
      </c>
      <c r="M111" s="19" t="s">
        <v>32</v>
      </c>
      <c r="N111" s="19" t="s">
        <v>51</v>
      </c>
      <c r="O111" s="26"/>
      <c r="P111" s="26"/>
    </row>
    <row r="112" spans="1:17" s="9" customFormat="1" ht="14" x14ac:dyDescent="0.25">
      <c r="A112" s="41" t="s">
        <v>3</v>
      </c>
      <c r="B112" s="20">
        <v>1</v>
      </c>
      <c r="C112" s="20">
        <v>1</v>
      </c>
      <c r="D112" s="20">
        <v>1</v>
      </c>
      <c r="E112" s="20">
        <v>1</v>
      </c>
      <c r="F112" s="20">
        <v>1</v>
      </c>
      <c r="G112" s="20">
        <v>1</v>
      </c>
      <c r="H112" s="20">
        <v>1</v>
      </c>
      <c r="I112" s="20">
        <v>1</v>
      </c>
      <c r="J112" s="20">
        <v>1</v>
      </c>
      <c r="K112" s="20">
        <v>1</v>
      </c>
      <c r="L112" s="20">
        <v>1</v>
      </c>
      <c r="M112" s="20">
        <v>1</v>
      </c>
      <c r="N112" s="20">
        <v>1</v>
      </c>
      <c r="O112" s="26"/>
      <c r="P112" s="26"/>
    </row>
    <row r="113" spans="1:16" ht="14" x14ac:dyDescent="0.25">
      <c r="A113" s="66" t="s">
        <v>75</v>
      </c>
      <c r="B113" s="15" t="s">
        <v>70</v>
      </c>
      <c r="C113" s="15" t="s">
        <v>70</v>
      </c>
      <c r="D113" s="15" t="s">
        <v>70</v>
      </c>
      <c r="E113" s="15" t="s">
        <v>70</v>
      </c>
      <c r="F113" s="15" t="s">
        <v>70</v>
      </c>
      <c r="G113" s="15" t="s">
        <v>70</v>
      </c>
      <c r="H113" s="15" t="s">
        <v>70</v>
      </c>
      <c r="I113" s="15" t="s">
        <v>70</v>
      </c>
      <c r="J113" s="15" t="s">
        <v>70</v>
      </c>
      <c r="K113" s="15" t="s">
        <v>70</v>
      </c>
      <c r="L113" s="15" t="s">
        <v>70</v>
      </c>
      <c r="M113" s="15" t="s">
        <v>70</v>
      </c>
      <c r="N113" s="15" t="s">
        <v>70</v>
      </c>
      <c r="O113" s="26"/>
      <c r="P113" s="26"/>
    </row>
    <row r="114" spans="1:16" ht="14" x14ac:dyDescent="0.25">
      <c r="A114" s="67"/>
      <c r="B114" s="16" t="s">
        <v>71</v>
      </c>
      <c r="C114" s="16" t="s">
        <v>71</v>
      </c>
      <c r="D114" s="16" t="s">
        <v>71</v>
      </c>
      <c r="E114" s="16" t="s">
        <v>71</v>
      </c>
      <c r="F114" s="16" t="s">
        <v>71</v>
      </c>
      <c r="G114" s="16" t="s">
        <v>71</v>
      </c>
      <c r="H114" s="16" t="s">
        <v>71</v>
      </c>
      <c r="I114" s="16" t="s">
        <v>71</v>
      </c>
      <c r="J114" s="16" t="s">
        <v>71</v>
      </c>
      <c r="K114" s="16" t="s">
        <v>71</v>
      </c>
      <c r="L114" s="16" t="s">
        <v>71</v>
      </c>
      <c r="M114" s="16" t="s">
        <v>71</v>
      </c>
      <c r="N114" s="16" t="s">
        <v>71</v>
      </c>
      <c r="O114" s="26"/>
      <c r="P114" s="26"/>
    </row>
    <row r="115" spans="1:16" ht="14" x14ac:dyDescent="0.25">
      <c r="A115" s="67"/>
      <c r="B115" s="16" t="s">
        <v>72</v>
      </c>
      <c r="C115" s="16" t="s">
        <v>72</v>
      </c>
      <c r="D115" s="16" t="s">
        <v>72</v>
      </c>
      <c r="E115" s="16" t="s">
        <v>72</v>
      </c>
      <c r="F115" s="16" t="s">
        <v>72</v>
      </c>
      <c r="G115" s="16" t="s">
        <v>72</v>
      </c>
      <c r="H115" s="16" t="s">
        <v>72</v>
      </c>
      <c r="I115" s="16" t="s">
        <v>72</v>
      </c>
      <c r="J115" s="16" t="s">
        <v>72</v>
      </c>
      <c r="K115" s="16" t="s">
        <v>72</v>
      </c>
      <c r="L115" s="16" t="s">
        <v>72</v>
      </c>
      <c r="M115" s="16" t="s">
        <v>72</v>
      </c>
      <c r="N115" s="16" t="s">
        <v>72</v>
      </c>
      <c r="O115" s="26"/>
      <c r="P115" s="26"/>
    </row>
    <row r="116" spans="1:16" ht="14" x14ac:dyDescent="0.25">
      <c r="A116" s="67"/>
      <c r="B116" s="16" t="s">
        <v>73</v>
      </c>
      <c r="C116" s="16" t="s">
        <v>73</v>
      </c>
      <c r="D116" s="16" t="s">
        <v>73</v>
      </c>
      <c r="E116" s="16" t="s">
        <v>73</v>
      </c>
      <c r="F116" s="16" t="s">
        <v>73</v>
      </c>
      <c r="G116" s="16" t="s">
        <v>73</v>
      </c>
      <c r="H116" s="16" t="s">
        <v>73</v>
      </c>
      <c r="I116" s="16" t="s">
        <v>73</v>
      </c>
      <c r="J116" s="16" t="s">
        <v>73</v>
      </c>
      <c r="K116" s="16" t="s">
        <v>73</v>
      </c>
      <c r="L116" s="16" t="s">
        <v>73</v>
      </c>
      <c r="M116" s="16" t="s">
        <v>73</v>
      </c>
      <c r="N116" s="16" t="s">
        <v>73</v>
      </c>
      <c r="O116" s="26"/>
      <c r="P116" s="26"/>
    </row>
    <row r="117" spans="1:16" ht="14" x14ac:dyDescent="0.25">
      <c r="A117" s="67"/>
      <c r="B117" s="16" t="s">
        <v>74</v>
      </c>
      <c r="C117" s="16" t="s">
        <v>74</v>
      </c>
      <c r="D117" s="16" t="s">
        <v>74</v>
      </c>
      <c r="E117" s="16" t="s">
        <v>74</v>
      </c>
      <c r="F117" s="16" t="s">
        <v>74</v>
      </c>
      <c r="G117" s="16" t="s">
        <v>74</v>
      </c>
      <c r="H117" s="16" t="s">
        <v>74</v>
      </c>
      <c r="I117" s="16" t="s">
        <v>74</v>
      </c>
      <c r="J117" s="16" t="s">
        <v>74</v>
      </c>
      <c r="K117" s="16" t="s">
        <v>74</v>
      </c>
      <c r="L117" s="16" t="s">
        <v>74</v>
      </c>
      <c r="M117" s="16" t="s">
        <v>74</v>
      </c>
      <c r="N117" s="16" t="s">
        <v>74</v>
      </c>
      <c r="O117" s="26"/>
      <c r="P117" s="26"/>
    </row>
    <row r="118" spans="1:16" ht="14" x14ac:dyDescent="0.25">
      <c r="A118" s="68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6"/>
      <c r="P118" s="26"/>
    </row>
    <row r="119" spans="1:16" s="9" customFormat="1" ht="14" x14ac:dyDescent="0.25">
      <c r="A119" s="35" t="s">
        <v>13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6"/>
      <c r="P119" s="26"/>
    </row>
    <row r="120" spans="1:16" s="9" customFormat="1" ht="14" x14ac:dyDescent="0.25">
      <c r="A120" s="35" t="s">
        <v>12</v>
      </c>
      <c r="B120" s="24">
        <f>MOD(B121-TIME(0,12,0),1)</f>
        <v>0.46388888888888891</v>
      </c>
      <c r="C120" s="24">
        <f>MOD(C126-TIME(0,48,0),1)</f>
        <v>0.46944444444444444</v>
      </c>
      <c r="D120" s="24">
        <f>MOD(D126-TIME(0,48,0),1)</f>
        <v>0.54583333333333339</v>
      </c>
      <c r="E120" s="24">
        <f>MOD(E121-TIME(0,12,0),1)</f>
        <v>0.55138888888888904</v>
      </c>
      <c r="F120" s="24">
        <f>MOD(F126-TIME(0,48,0),1)</f>
        <v>0.55833333333333335</v>
      </c>
      <c r="G120" s="24"/>
      <c r="H120" s="24">
        <f>MOD(H121-TIME(0,12,0),1)</f>
        <v>0.6347222222222223</v>
      </c>
      <c r="I120" s="24">
        <f>MOD(I126-TIME(0,48,0),1)</f>
        <v>0.64166666666666661</v>
      </c>
      <c r="J120" s="24">
        <f>MOD(J121-TIME(0,12,0),1)</f>
        <v>0.72291666666666676</v>
      </c>
      <c r="K120" s="24">
        <f>MOD(K123-TIME(0,30,0),1)</f>
        <v>0.72430555555555554</v>
      </c>
      <c r="L120" s="24">
        <f>MOD(L121-TIME(0,12,0),1)</f>
        <v>0.80625000000000002</v>
      </c>
      <c r="M120" s="24">
        <f>MOD(M123-TIME(0,30,0),1)</f>
        <v>0.8076388888888888</v>
      </c>
      <c r="N120" s="24">
        <f>MOD(N121-TIME(0,12,0),1)</f>
        <v>0.88958333333333339</v>
      </c>
      <c r="O120" s="26"/>
      <c r="P120" s="26"/>
    </row>
    <row r="121" spans="1:16" s="9" customFormat="1" ht="14" x14ac:dyDescent="0.25">
      <c r="A121" s="35" t="s">
        <v>11</v>
      </c>
      <c r="B121" s="24">
        <f>MOD(B122-TIME(0,8,0),1)</f>
        <v>0.47222222222222227</v>
      </c>
      <c r="C121" s="24"/>
      <c r="D121" s="24"/>
      <c r="E121" s="24">
        <f>MOD(E122-TIME(0,8,0),1)</f>
        <v>0.55972222222222234</v>
      </c>
      <c r="F121" s="24"/>
      <c r="G121" s="24"/>
      <c r="H121" s="24">
        <f>MOD(H122-TIME(0,8,0),1)</f>
        <v>0.6430555555555556</v>
      </c>
      <c r="I121" s="24"/>
      <c r="J121" s="24">
        <f>MOD(J122-TIME(0,7,0),1)</f>
        <v>0.73125000000000007</v>
      </c>
      <c r="K121" s="24"/>
      <c r="L121" s="24">
        <f>MOD(L122-TIME(0,7,0),1)</f>
        <v>0.81458333333333333</v>
      </c>
      <c r="M121" s="24"/>
      <c r="N121" s="24">
        <f>MOD(N122-TIME(0,7,0),1)</f>
        <v>0.8979166666666667</v>
      </c>
      <c r="O121" s="26"/>
      <c r="P121" s="26"/>
    </row>
    <row r="122" spans="1:16" s="9" customFormat="1" ht="14" x14ac:dyDescent="0.25">
      <c r="A122" s="35" t="s">
        <v>10</v>
      </c>
      <c r="B122" s="24">
        <f>MOD(B123-TIME(0,12,0),1)</f>
        <v>0.4777777777777778</v>
      </c>
      <c r="C122" s="24"/>
      <c r="D122" s="24"/>
      <c r="E122" s="24">
        <f>MOD(E123-TIME(0,12,0),1)</f>
        <v>0.56527777777777788</v>
      </c>
      <c r="F122" s="24"/>
      <c r="G122" s="24"/>
      <c r="H122" s="24">
        <f>MOD(H123-TIME(0,12,0),1)</f>
        <v>0.64861111111111114</v>
      </c>
      <c r="I122" s="24"/>
      <c r="J122" s="24">
        <f>MOD(J123-TIME(0,13,0),1)</f>
        <v>0.73611111111111116</v>
      </c>
      <c r="K122" s="24"/>
      <c r="L122" s="24">
        <f>MOD(L123-TIME(0,13,0),1)</f>
        <v>0.81944444444444442</v>
      </c>
      <c r="M122" s="24"/>
      <c r="N122" s="24">
        <f>MOD(N123-TIME(0,13,0),1)</f>
        <v>0.90277777777777779</v>
      </c>
      <c r="O122" s="26"/>
      <c r="P122" s="26"/>
    </row>
    <row r="123" spans="1:16" s="9" customFormat="1" ht="14" x14ac:dyDescent="0.25">
      <c r="A123" s="35" t="s">
        <v>9</v>
      </c>
      <c r="B123" s="24">
        <f>MOD(B124-TIME(0,8,0),1)</f>
        <v>0.48611111111111116</v>
      </c>
      <c r="C123" s="24"/>
      <c r="D123" s="24"/>
      <c r="E123" s="24">
        <f>MOD(E124-TIME(0,8,0),1)</f>
        <v>0.57361111111111118</v>
      </c>
      <c r="F123" s="24"/>
      <c r="G123" s="24">
        <f>MOD(G124-TIME(0,8,0),1)</f>
        <v>0.61527777777777792</v>
      </c>
      <c r="H123" s="24">
        <f>MOD(H124-TIME(0,8,0),1)</f>
        <v>0.65694444444444444</v>
      </c>
      <c r="I123" s="24"/>
      <c r="J123" s="24">
        <f t="shared" ref="J123:M123" si="10">MOD(J129-TIME(0,8,0),1)</f>
        <v>0.74513888888888891</v>
      </c>
      <c r="K123" s="24">
        <f t="shared" si="10"/>
        <v>0.74513888888888891</v>
      </c>
      <c r="L123" s="24">
        <f t="shared" si="10"/>
        <v>0.82847222222222217</v>
      </c>
      <c r="M123" s="24">
        <f t="shared" si="10"/>
        <v>0.82847222222222217</v>
      </c>
      <c r="N123" s="24">
        <f>MOD(N129-TIME(0,8,0),1)</f>
        <v>0.91180555555555554</v>
      </c>
      <c r="O123" s="26"/>
      <c r="P123" s="26"/>
    </row>
    <row r="124" spans="1:16" s="9" customFormat="1" ht="14" x14ac:dyDescent="0.25">
      <c r="A124" s="35" t="s">
        <v>36</v>
      </c>
      <c r="B124" s="24">
        <f>MOD(B125-TIME(0,6,0),1)</f>
        <v>0.4916666666666667</v>
      </c>
      <c r="C124" s="24"/>
      <c r="D124" s="24"/>
      <c r="E124" s="24">
        <f>MOD(E125-TIME(0,6,0),1)</f>
        <v>0.57916666666666672</v>
      </c>
      <c r="F124" s="24"/>
      <c r="G124" s="24">
        <f>MOD(G125-TIME(0,6,0),1)</f>
        <v>0.62083333333333346</v>
      </c>
      <c r="H124" s="24">
        <f>MOD(H125-TIME(0,6,0),1)</f>
        <v>0.66249999999999998</v>
      </c>
      <c r="I124" s="24"/>
      <c r="J124" s="27"/>
      <c r="K124" s="27"/>
      <c r="L124" s="27"/>
      <c r="M124" s="27"/>
      <c r="N124" s="27"/>
      <c r="O124" s="26"/>
      <c r="P124" s="26"/>
    </row>
    <row r="125" spans="1:16" s="9" customFormat="1" ht="14" x14ac:dyDescent="0.25">
      <c r="A125" s="35" t="s">
        <v>35</v>
      </c>
      <c r="B125" s="24">
        <f>MOD(B126-TIME(0,10,0),1)</f>
        <v>0.49583333333333335</v>
      </c>
      <c r="C125" s="24"/>
      <c r="D125" s="24"/>
      <c r="E125" s="24">
        <f>MOD(E126-TIME(0,10,0),1)</f>
        <v>0.58333333333333337</v>
      </c>
      <c r="F125" s="24"/>
      <c r="G125" s="24">
        <f>MOD(G126-TIME(0,10,0),1)</f>
        <v>0.62500000000000011</v>
      </c>
      <c r="H125" s="24">
        <f>MOD(H126-TIME(0,10,0),1)</f>
        <v>0.66666666666666663</v>
      </c>
      <c r="I125" s="24"/>
      <c r="J125" s="27"/>
      <c r="K125" s="27"/>
      <c r="L125" s="27"/>
      <c r="M125" s="27"/>
      <c r="N125" s="27"/>
      <c r="O125" s="26"/>
      <c r="P125" s="26"/>
    </row>
    <row r="126" spans="1:16" s="9" customFormat="1" ht="14" x14ac:dyDescent="0.25">
      <c r="A126" s="35" t="s">
        <v>33</v>
      </c>
      <c r="B126" s="24">
        <f>MOD(B129-TIME(0,10,0),1)</f>
        <v>0.50277777777777777</v>
      </c>
      <c r="C126" s="24">
        <f>MOD(C129-TIME(0,10,0),1)</f>
        <v>0.50277777777777777</v>
      </c>
      <c r="D126" s="24">
        <f>MOD(D129-TIME(0,10,0),1)</f>
        <v>0.57916666666666672</v>
      </c>
      <c r="E126" s="24">
        <f t="shared" ref="E126" si="11">MOD(E129-TIME(0,10,0),1)</f>
        <v>0.59027777777777779</v>
      </c>
      <c r="F126" s="24">
        <f>MOD(F129-TIME(0,8,0),1)</f>
        <v>0.59166666666666667</v>
      </c>
      <c r="G126" s="24">
        <f t="shared" ref="G126:H126" si="12">MOD(G129-TIME(0,10,0),1)</f>
        <v>0.63194444444444453</v>
      </c>
      <c r="H126" s="24">
        <f t="shared" si="12"/>
        <v>0.67361111111111105</v>
      </c>
      <c r="I126" s="24">
        <f>MOD(I129-TIME(0,8,0),1)</f>
        <v>0.67499999999999993</v>
      </c>
      <c r="J126" s="24"/>
      <c r="K126" s="24"/>
      <c r="L126" s="24"/>
      <c r="M126" s="24"/>
      <c r="N126" s="24"/>
      <c r="O126" s="26"/>
      <c r="P126" s="26"/>
    </row>
    <row r="127" spans="1:16" s="26" customFormat="1" ht="14" x14ac:dyDescent="0.25">
      <c r="A127" s="33" t="s">
        <v>4</v>
      </c>
      <c r="B127" s="21" t="s">
        <v>61</v>
      </c>
      <c r="C127" s="21" t="s">
        <v>61</v>
      </c>
      <c r="D127" s="21" t="s">
        <v>31</v>
      </c>
      <c r="E127" s="21" t="s">
        <v>62</v>
      </c>
      <c r="F127" s="21" t="str">
        <f>E127</f>
        <v>W556</v>
      </c>
      <c r="G127" s="21" t="s">
        <v>44</v>
      </c>
      <c r="H127" s="21" t="s">
        <v>28</v>
      </c>
      <c r="I127" s="21" t="s">
        <v>28</v>
      </c>
      <c r="J127" s="21" t="s">
        <v>63</v>
      </c>
      <c r="K127" s="21" t="str">
        <f>J127</f>
        <v>W572</v>
      </c>
      <c r="L127" s="21" t="s">
        <v>64</v>
      </c>
      <c r="M127" s="21" t="str">
        <f>L127</f>
        <v>W580</v>
      </c>
      <c r="N127" s="21" t="s">
        <v>65</v>
      </c>
    </row>
    <row r="128" spans="1:16" s="26" customFormat="1" ht="14" x14ac:dyDescent="0.25">
      <c r="A128" s="34" t="s">
        <v>37</v>
      </c>
      <c r="B128" s="22" t="s">
        <v>39</v>
      </c>
      <c r="C128" s="22" t="s">
        <v>39</v>
      </c>
      <c r="D128" s="22" t="s">
        <v>39</v>
      </c>
      <c r="E128" s="22" t="s">
        <v>39</v>
      </c>
      <c r="F128" s="22" t="s">
        <v>39</v>
      </c>
      <c r="G128" s="22" t="s">
        <v>39</v>
      </c>
      <c r="H128" s="22" t="s">
        <v>39</v>
      </c>
      <c r="I128" s="22" t="s">
        <v>39</v>
      </c>
      <c r="J128" s="22" t="s">
        <v>38</v>
      </c>
      <c r="K128" s="22" t="s">
        <v>38</v>
      </c>
      <c r="L128" s="22" t="s">
        <v>38</v>
      </c>
      <c r="M128" s="22" t="s">
        <v>38</v>
      </c>
      <c r="N128" s="22" t="s">
        <v>38</v>
      </c>
    </row>
    <row r="129" spans="1:15" s="26" customFormat="1" ht="14" x14ac:dyDescent="0.25">
      <c r="A129" s="31" t="s">
        <v>6</v>
      </c>
      <c r="B129" s="23">
        <v>0.50972222222222219</v>
      </c>
      <c r="C129" s="23">
        <v>0.50972222222222219</v>
      </c>
      <c r="D129" s="23">
        <v>0.58611111111111114</v>
      </c>
      <c r="E129" s="23">
        <v>0.59722222222222221</v>
      </c>
      <c r="F129" s="23">
        <f>E129</f>
        <v>0.59722222222222221</v>
      </c>
      <c r="G129" s="23">
        <v>0.63888888888888895</v>
      </c>
      <c r="H129" s="23">
        <v>0.68055555555555547</v>
      </c>
      <c r="I129" s="23">
        <v>0.68055555555555547</v>
      </c>
      <c r="J129" s="23">
        <v>0.75069444444444444</v>
      </c>
      <c r="K129" s="23">
        <f>J129</f>
        <v>0.75069444444444444</v>
      </c>
      <c r="L129" s="23">
        <v>0.8340277777777777</v>
      </c>
      <c r="M129" s="23">
        <f>L129</f>
        <v>0.8340277777777777</v>
      </c>
      <c r="N129" s="23">
        <v>0.91736111111111107</v>
      </c>
    </row>
    <row r="130" spans="1:15" s="9" customForma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9" customForma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9" customForma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9" customForma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9" customForma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9" customForma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9" customForma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9" customForma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9" customForma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9" customForma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9" customForma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9" customForma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9" customForma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9" customForma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9" customForma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9" customForma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9" customForma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9" customForma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9" customForma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9" customForma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9" customForma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9" customForma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9" customForma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9" customForma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9" customForma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9" customForma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9" customForma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9" customForma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9" customForma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9" customForma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9" customForma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9" customForma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9" customForma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s="9" customForma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9" customForma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9" customForma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9" customForma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9" customForma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9" customForma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9" customForma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9" customForma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9" customForma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9" customForma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9" customForma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9" customForma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</row>
    <row r="175" spans="1:15" s="9" customForma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9" customForma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9" customForma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9" customForma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9" customForma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</row>
    <row r="180" spans="1:15" s="9" customForma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s="9" customForma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9" customForma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9" customForma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9" customForma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s="9" customForma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</row>
    <row r="186" spans="1:15" s="9" customForma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9" customForma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9" customForma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9" customFormat="1" x14ac:dyDescent="0.25"/>
    <row r="190" spans="1:15" s="9" customFormat="1" x14ac:dyDescent="0.25"/>
    <row r="191" spans="1:15" s="9" customFormat="1" x14ac:dyDescent="0.25"/>
    <row r="192" spans="1:15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  <row r="203" s="9" customFormat="1" x14ac:dyDescent="0.25"/>
    <row r="204" s="9" customFormat="1" x14ac:dyDescent="0.25"/>
    <row r="205" s="9" customFormat="1" x14ac:dyDescent="0.25"/>
    <row r="206" s="9" customFormat="1" x14ac:dyDescent="0.25"/>
    <row r="207" s="9" customFormat="1" x14ac:dyDescent="0.25"/>
    <row r="208" s="9" customFormat="1" x14ac:dyDescent="0.25"/>
    <row r="209" s="9" customFormat="1" x14ac:dyDescent="0.25"/>
    <row r="210" s="9" customFormat="1" x14ac:dyDescent="0.25"/>
    <row r="211" s="9" customFormat="1" x14ac:dyDescent="0.25"/>
    <row r="212" s="9" customFormat="1" x14ac:dyDescent="0.25"/>
    <row r="213" s="9" customFormat="1" x14ac:dyDescent="0.25"/>
    <row r="214" s="9" customFormat="1" x14ac:dyDescent="0.25"/>
    <row r="215" s="9" customFormat="1" x14ac:dyDescent="0.25"/>
    <row r="216" s="9" customFormat="1" x14ac:dyDescent="0.25"/>
    <row r="217" s="9" customFormat="1" x14ac:dyDescent="0.25"/>
    <row r="218" s="9" customFormat="1" x14ac:dyDescent="0.25"/>
    <row r="219" s="9" customFormat="1" x14ac:dyDescent="0.25"/>
    <row r="220" s="9" customFormat="1" x14ac:dyDescent="0.25"/>
    <row r="221" s="9" customFormat="1" x14ac:dyDescent="0.25"/>
    <row r="222" s="9" customFormat="1" x14ac:dyDescent="0.25"/>
    <row r="223" s="9" customFormat="1" x14ac:dyDescent="0.25"/>
    <row r="224" s="9" customFormat="1" x14ac:dyDescent="0.25"/>
    <row r="225" s="9" customFormat="1" x14ac:dyDescent="0.25"/>
    <row r="226" s="9" customFormat="1" x14ac:dyDescent="0.25"/>
    <row r="227" s="9" customFormat="1" x14ac:dyDescent="0.25"/>
    <row r="228" s="9" customFormat="1" x14ac:dyDescent="0.25"/>
    <row r="229" s="9" customFormat="1" x14ac:dyDescent="0.25"/>
    <row r="230" s="9" customFormat="1" x14ac:dyDescent="0.25"/>
    <row r="231" s="9" customFormat="1" x14ac:dyDescent="0.25"/>
    <row r="232" s="9" customFormat="1" x14ac:dyDescent="0.25"/>
    <row r="233" s="9" customFormat="1" x14ac:dyDescent="0.25"/>
    <row r="234" s="9" customFormat="1" x14ac:dyDescent="0.25"/>
    <row r="235" s="9" customFormat="1" x14ac:dyDescent="0.25"/>
    <row r="236" s="9" customFormat="1" x14ac:dyDescent="0.25"/>
    <row r="237" s="9" customFormat="1" x14ac:dyDescent="0.25"/>
    <row r="238" s="9" customFormat="1" x14ac:dyDescent="0.25"/>
    <row r="239" s="9" customFormat="1" x14ac:dyDescent="0.25"/>
    <row r="240" s="9" customFormat="1" x14ac:dyDescent="0.25"/>
    <row r="241" s="9" customFormat="1" x14ac:dyDescent="0.25"/>
    <row r="242" s="9" customFormat="1" x14ac:dyDescent="0.25"/>
    <row r="243" s="9" customFormat="1" x14ac:dyDescent="0.25"/>
    <row r="244" s="9" customFormat="1" x14ac:dyDescent="0.25"/>
    <row r="245" s="9" customFormat="1" x14ac:dyDescent="0.25"/>
    <row r="246" s="9" customFormat="1" x14ac:dyDescent="0.25"/>
    <row r="247" s="9" customFormat="1" x14ac:dyDescent="0.25"/>
    <row r="248" s="9" customFormat="1" x14ac:dyDescent="0.25"/>
    <row r="249" s="9" customFormat="1" x14ac:dyDescent="0.25"/>
    <row r="250" s="9" customFormat="1" x14ac:dyDescent="0.25"/>
    <row r="251" s="9" customFormat="1" x14ac:dyDescent="0.25"/>
    <row r="252" s="9" customFormat="1" x14ac:dyDescent="0.25"/>
    <row r="253" s="9" customFormat="1" x14ac:dyDescent="0.25"/>
    <row r="254" s="9" customFormat="1" x14ac:dyDescent="0.25"/>
    <row r="255" s="9" customFormat="1" x14ac:dyDescent="0.25"/>
    <row r="256" s="9" customFormat="1" x14ac:dyDescent="0.25"/>
    <row r="257" s="9" customFormat="1" x14ac:dyDescent="0.25"/>
    <row r="258" s="9" customFormat="1" x14ac:dyDescent="0.25"/>
    <row r="259" s="9" customFormat="1" x14ac:dyDescent="0.25"/>
    <row r="260" s="9" customFormat="1" x14ac:dyDescent="0.25"/>
    <row r="261" s="9" customFormat="1" x14ac:dyDescent="0.25"/>
    <row r="262" s="9" customFormat="1" x14ac:dyDescent="0.25"/>
    <row r="263" s="9" customFormat="1" x14ac:dyDescent="0.25"/>
    <row r="264" s="9" customFormat="1" x14ac:dyDescent="0.25"/>
    <row r="265" s="9" customFormat="1" x14ac:dyDescent="0.25"/>
    <row r="266" s="9" customFormat="1" x14ac:dyDescent="0.25"/>
    <row r="267" s="9" customFormat="1" x14ac:dyDescent="0.25"/>
    <row r="268" s="9" customFormat="1" x14ac:dyDescent="0.25"/>
    <row r="269" s="9" customFormat="1" x14ac:dyDescent="0.25"/>
    <row r="270" s="9" customFormat="1" x14ac:dyDescent="0.25"/>
    <row r="271" s="9" customFormat="1" x14ac:dyDescent="0.25"/>
    <row r="272" s="9" customFormat="1" x14ac:dyDescent="0.25"/>
    <row r="273" s="9" customFormat="1" x14ac:dyDescent="0.25"/>
    <row r="274" s="9" customFormat="1" x14ac:dyDescent="0.25"/>
    <row r="275" s="9" customFormat="1" x14ac:dyDescent="0.25"/>
    <row r="276" s="9" customFormat="1" x14ac:dyDescent="0.25"/>
    <row r="277" s="9" customFormat="1" x14ac:dyDescent="0.25"/>
    <row r="278" s="9" customFormat="1" x14ac:dyDescent="0.25"/>
    <row r="279" s="9" customFormat="1" x14ac:dyDescent="0.25"/>
    <row r="280" s="9" customFormat="1" x14ac:dyDescent="0.25"/>
    <row r="281" s="9" customFormat="1" x14ac:dyDescent="0.25"/>
    <row r="282" s="9" customFormat="1" x14ac:dyDescent="0.25"/>
    <row r="283" s="9" customFormat="1" x14ac:dyDescent="0.25"/>
    <row r="284" s="9" customFormat="1" x14ac:dyDescent="0.25"/>
    <row r="285" s="9" customFormat="1" x14ac:dyDescent="0.25"/>
    <row r="286" s="9" customFormat="1" x14ac:dyDescent="0.25"/>
    <row r="287" s="9" customFormat="1" x14ac:dyDescent="0.25"/>
    <row r="288" s="9" customFormat="1" x14ac:dyDescent="0.25"/>
    <row r="289" s="9" customFormat="1" x14ac:dyDescent="0.25"/>
    <row r="290" s="9" customFormat="1" x14ac:dyDescent="0.25"/>
    <row r="291" s="9" customFormat="1" x14ac:dyDescent="0.25"/>
    <row r="292" s="9" customFormat="1" x14ac:dyDescent="0.25"/>
    <row r="293" s="9" customFormat="1" x14ac:dyDescent="0.25"/>
    <row r="294" s="9" customFormat="1" x14ac:dyDescent="0.25"/>
    <row r="295" s="9" customFormat="1" x14ac:dyDescent="0.25"/>
    <row r="296" s="9" customFormat="1" x14ac:dyDescent="0.25"/>
    <row r="297" s="9" customFormat="1" x14ac:dyDescent="0.25"/>
    <row r="298" s="9" customFormat="1" x14ac:dyDescent="0.25"/>
    <row r="299" s="9" customFormat="1" x14ac:dyDescent="0.25"/>
    <row r="300" s="9" customFormat="1" x14ac:dyDescent="0.25"/>
  </sheetData>
  <mergeCells count="16">
    <mergeCell ref="A1:Q1"/>
    <mergeCell ref="A91:A96"/>
    <mergeCell ref="A113:A118"/>
    <mergeCell ref="A2:Q2"/>
    <mergeCell ref="A85:G85"/>
    <mergeCell ref="A6:G6"/>
    <mergeCell ref="A7:G7"/>
    <mergeCell ref="A8:G8"/>
    <mergeCell ref="A9:G9"/>
    <mergeCell ref="A83:G83"/>
    <mergeCell ref="A84:G84"/>
    <mergeCell ref="A81:G81"/>
    <mergeCell ref="A82:G82"/>
    <mergeCell ref="A16:A21"/>
    <mergeCell ref="A38:A43"/>
    <mergeCell ref="A60:A65"/>
  </mergeCells>
  <printOptions horizontalCentered="1"/>
  <pageMargins left="0.59055118110236227" right="0.23622047244094491" top="0.31496062992125984" bottom="0.39370078740157483" header="0.15748031496062992" footer="0.15748031496062992"/>
  <pageSetup paperSize="9" scale="60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1" manualBreakCount="1">
    <brk id="55" max="16" man="1"/>
  </rowBreaks>
  <customProperties>
    <customPr name="EpmWorksheetKeyString_GUID" r:id="rId2"/>
  </customProperties>
  <ignoredErrors>
    <ignoredError sqref="F51:G53 I53:M54 E127 G127:J127 L127 E120:M126 L98:M104 Q98:Q104 N120:N127 B51:C53 O99:O104 J98:K104" formula="1"/>
  </ignoredError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57"/>
  <sheetViews>
    <sheetView showGridLines="0" tabSelected="1" view="pageBreakPreview" topLeftCell="A37" zoomScale="60" zoomScaleNormal="100" workbookViewId="0">
      <selection activeCell="C64" sqref="C64"/>
    </sheetView>
  </sheetViews>
  <sheetFormatPr defaultRowHeight="12.5" x14ac:dyDescent="0.25"/>
  <cols>
    <col min="1" max="1" width="36" customWidth="1"/>
    <col min="2" max="14" width="17.1796875" customWidth="1"/>
    <col min="15" max="28" width="11.7265625" customWidth="1"/>
  </cols>
  <sheetData>
    <row r="1" spans="1:17" ht="58.15" customHeight="1" x14ac:dyDescent="0.25">
      <c r="A1" s="120" t="s">
        <v>96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7" ht="24.65" customHeight="1" x14ac:dyDescent="0.25">
      <c r="A2" s="119" t="s">
        <v>95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8"/>
      <c r="P2" s="118"/>
      <c r="Q2" s="118"/>
    </row>
    <row r="4" spans="1:17" ht="15.5" x14ac:dyDescent="0.25">
      <c r="A4" s="111" t="s">
        <v>94</v>
      </c>
      <c r="B4" s="111"/>
      <c r="C4" s="111"/>
      <c r="D4" s="111"/>
      <c r="E4" s="111"/>
      <c r="F4" s="111"/>
      <c r="G4" s="111"/>
    </row>
    <row r="5" spans="1:17" ht="15.5" x14ac:dyDescent="0.25">
      <c r="A5" s="108"/>
      <c r="B5" s="108"/>
      <c r="C5" s="108"/>
      <c r="D5" s="108"/>
      <c r="E5" s="108"/>
      <c r="F5" s="108"/>
      <c r="G5" s="108"/>
    </row>
    <row r="6" spans="1:17" ht="15.5" x14ac:dyDescent="0.25">
      <c r="A6" s="110" t="s">
        <v>1</v>
      </c>
      <c r="B6" s="108" t="s">
        <v>13</v>
      </c>
      <c r="C6" s="108"/>
      <c r="D6" s="108"/>
      <c r="E6" s="108"/>
      <c r="F6" s="108"/>
      <c r="G6" s="108"/>
    </row>
    <row r="8" spans="1:17" ht="14" x14ac:dyDescent="0.25">
      <c r="A8" s="107" t="s">
        <v>0</v>
      </c>
      <c r="B8" s="105" t="s">
        <v>93</v>
      </c>
      <c r="C8" s="105" t="s">
        <v>93</v>
      </c>
      <c r="D8" s="105"/>
      <c r="E8" s="105"/>
      <c r="F8" s="104"/>
      <c r="G8" s="104"/>
      <c r="H8" s="104"/>
      <c r="I8" s="104"/>
      <c r="J8" s="104"/>
      <c r="K8" s="104"/>
      <c r="L8" s="104"/>
      <c r="M8" s="104"/>
      <c r="N8" s="104"/>
    </row>
    <row r="9" spans="1:17" ht="14" x14ac:dyDescent="0.25">
      <c r="A9" s="103" t="s">
        <v>2</v>
      </c>
      <c r="B9" s="19" t="s">
        <v>89</v>
      </c>
      <c r="C9" s="19" t="s">
        <v>89</v>
      </c>
      <c r="D9" s="19"/>
      <c r="E9" s="19"/>
      <c r="F9" s="12"/>
      <c r="G9" s="12"/>
      <c r="H9" s="12"/>
      <c r="I9" s="12"/>
      <c r="J9" s="12"/>
      <c r="K9" s="12"/>
      <c r="L9" s="12"/>
      <c r="M9" s="12"/>
      <c r="N9" s="12"/>
    </row>
    <row r="10" spans="1:17" ht="14" x14ac:dyDescent="0.25">
      <c r="A10" s="102" t="s">
        <v>3</v>
      </c>
      <c r="B10" s="93">
        <v>1</v>
      </c>
      <c r="C10" s="93">
        <v>1</v>
      </c>
      <c r="D10" s="93"/>
      <c r="E10" s="101"/>
      <c r="F10" s="93"/>
      <c r="G10" s="93"/>
      <c r="H10" s="93"/>
      <c r="I10" s="93"/>
      <c r="J10" s="93"/>
      <c r="K10" s="93"/>
      <c r="L10" s="93"/>
      <c r="M10" s="93"/>
      <c r="N10" s="93"/>
    </row>
    <row r="11" spans="1:17" ht="14" x14ac:dyDescent="0.25">
      <c r="A11" s="100" t="s">
        <v>75</v>
      </c>
      <c r="B11" s="95" t="s">
        <v>70</v>
      </c>
      <c r="C11" s="95" t="s">
        <v>70</v>
      </c>
      <c r="D11" s="94"/>
      <c r="E11" s="99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1:17" ht="14" x14ac:dyDescent="0.25">
      <c r="A12" s="97"/>
      <c r="B12" s="94" t="s">
        <v>14</v>
      </c>
      <c r="C12" s="94" t="s">
        <v>14</v>
      </c>
      <c r="D12" s="94"/>
      <c r="E12" s="95"/>
      <c r="F12" s="94"/>
      <c r="G12" s="94"/>
      <c r="H12" s="94"/>
      <c r="I12" s="94"/>
      <c r="J12" s="94"/>
      <c r="K12" s="94"/>
      <c r="L12" s="94"/>
      <c r="M12" s="94"/>
      <c r="N12" s="94"/>
    </row>
    <row r="13" spans="1:17" ht="14" x14ac:dyDescent="0.25">
      <c r="A13" s="97"/>
      <c r="B13" s="94" t="s">
        <v>14</v>
      </c>
      <c r="C13" s="94" t="s">
        <v>14</v>
      </c>
      <c r="D13" s="94"/>
      <c r="E13" s="95"/>
      <c r="F13" s="94"/>
      <c r="G13" s="94"/>
      <c r="H13" s="94"/>
      <c r="I13" s="94"/>
      <c r="J13" s="94"/>
      <c r="K13" s="94"/>
      <c r="L13" s="94"/>
      <c r="M13" s="94"/>
      <c r="N13" s="94"/>
    </row>
    <row r="14" spans="1:17" ht="14" x14ac:dyDescent="0.25">
      <c r="A14" s="97"/>
      <c r="B14" s="94" t="s">
        <v>14</v>
      </c>
      <c r="C14" s="94" t="s">
        <v>14</v>
      </c>
      <c r="D14" s="94"/>
      <c r="E14" s="95"/>
      <c r="F14" s="94"/>
      <c r="G14" s="94"/>
      <c r="H14" s="94"/>
      <c r="I14" s="94"/>
      <c r="J14" s="94"/>
      <c r="K14" s="94"/>
      <c r="L14" s="94"/>
      <c r="M14" s="94"/>
      <c r="N14" s="94"/>
    </row>
    <row r="15" spans="1:17" ht="14" x14ac:dyDescent="0.25">
      <c r="A15" s="97"/>
      <c r="B15" s="94" t="s">
        <v>14</v>
      </c>
      <c r="C15" s="94" t="s">
        <v>14</v>
      </c>
      <c r="D15" s="95"/>
      <c r="E15" s="95"/>
      <c r="F15" s="94"/>
      <c r="G15" s="94"/>
      <c r="H15" s="94"/>
      <c r="I15" s="94"/>
      <c r="J15" s="94"/>
      <c r="K15" s="94"/>
      <c r="L15" s="94"/>
      <c r="M15" s="94"/>
      <c r="N15" s="94"/>
    </row>
    <row r="16" spans="1:17" ht="14" x14ac:dyDescent="0.25">
      <c r="A16" s="97"/>
      <c r="B16" s="94" t="s">
        <v>14</v>
      </c>
      <c r="C16" s="94" t="s">
        <v>14</v>
      </c>
      <c r="D16" s="94"/>
      <c r="E16" s="95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14" x14ac:dyDescent="0.25">
      <c r="A17" s="97"/>
      <c r="B17" s="94" t="s">
        <v>14</v>
      </c>
      <c r="C17" s="94" t="s">
        <v>14</v>
      </c>
      <c r="D17" s="94"/>
      <c r="E17" s="101"/>
      <c r="F17" s="94"/>
      <c r="G17" s="94"/>
      <c r="H17" s="94"/>
      <c r="I17" s="94"/>
      <c r="J17" s="94"/>
      <c r="K17" s="94"/>
      <c r="L17" s="94"/>
      <c r="M17" s="94"/>
      <c r="N17" s="94"/>
    </row>
    <row r="18" spans="1:14" ht="14" x14ac:dyDescent="0.25">
      <c r="A18" s="83" t="s">
        <v>4</v>
      </c>
      <c r="B18" s="80"/>
      <c r="C18" s="80"/>
      <c r="D18" s="21"/>
      <c r="E18" s="21"/>
      <c r="F18" s="80"/>
      <c r="G18" s="80"/>
      <c r="H18" s="80"/>
      <c r="I18" s="80"/>
      <c r="J18" s="80"/>
      <c r="K18" s="80"/>
      <c r="L18" s="80"/>
      <c r="M18" s="80"/>
      <c r="N18" s="80"/>
    </row>
    <row r="19" spans="1:14" ht="14" x14ac:dyDescent="0.25">
      <c r="A19" s="79" t="s">
        <v>5</v>
      </c>
      <c r="B19" s="77"/>
      <c r="C19" s="77"/>
      <c r="D19" s="23"/>
      <c r="E19" s="23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4" x14ac:dyDescent="0.25">
      <c r="A20" s="88" t="s">
        <v>12</v>
      </c>
      <c r="B20" s="89">
        <v>0.15625</v>
      </c>
      <c r="C20" s="89">
        <v>0.25625000000000003</v>
      </c>
      <c r="D20" s="27"/>
      <c r="E20" s="27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4" x14ac:dyDescent="0.25">
      <c r="A21" s="88" t="s">
        <v>87</v>
      </c>
      <c r="B21" s="89">
        <f>MOD(B20+TIME(0,20,0),1)</f>
        <v>0.1701388888888889</v>
      </c>
      <c r="C21" s="89">
        <f>MOD(C20+TIME(0,20,0),1)</f>
        <v>0.27013888888888893</v>
      </c>
      <c r="D21" s="89"/>
      <c r="E21" s="27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4" x14ac:dyDescent="0.25">
      <c r="A22" s="88" t="s">
        <v>88</v>
      </c>
      <c r="B22" s="89">
        <f>MOD(B21+TIME(0,22,0),1)</f>
        <v>0.18541666666666667</v>
      </c>
      <c r="C22" s="89">
        <f>MOD(C21+TIME(0,22,0),1)</f>
        <v>0.28541666666666671</v>
      </c>
      <c r="D22" s="89"/>
      <c r="E22" s="27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4" x14ac:dyDescent="0.25">
      <c r="A23" s="116" t="s">
        <v>13</v>
      </c>
      <c r="B23" s="114">
        <f>MOD(B22+TIME(0,38,0),1)</f>
        <v>0.21180555555555555</v>
      </c>
      <c r="C23" s="114">
        <f>MOD(C22+TIME(0,38,0),1)</f>
        <v>0.31180555555555561</v>
      </c>
      <c r="D23" s="114"/>
      <c r="E23" s="115"/>
      <c r="F23" s="114"/>
      <c r="G23" s="114"/>
      <c r="H23" s="114"/>
      <c r="I23" s="114"/>
      <c r="J23" s="114"/>
      <c r="K23" s="114"/>
      <c r="L23" s="114"/>
      <c r="M23" s="114"/>
      <c r="N23" s="114"/>
    </row>
    <row r="25" spans="1:14" ht="34.15" customHeight="1" x14ac:dyDescent="0.25">
      <c r="A25" s="76" t="s">
        <v>86</v>
      </c>
      <c r="B25" s="75" t="s">
        <v>92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7.5" customHeight="1" x14ac:dyDescent="0.3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17.5" customHeight="1" x14ac:dyDescent="0.3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4" x14ac:dyDescent="0.3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 ht="14" x14ac:dyDescent="0.3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ht="15.65" customHeight="1" x14ac:dyDescent="0.25">
      <c r="A30" s="112" t="s">
        <v>91</v>
      </c>
      <c r="B30" s="112"/>
      <c r="C30" s="112"/>
      <c r="D30" s="112"/>
      <c r="E30" s="112"/>
      <c r="F30" s="112"/>
      <c r="G30" s="112"/>
    </row>
    <row r="31" spans="1:14" ht="15.5" x14ac:dyDescent="0.25">
      <c r="A31" s="111"/>
      <c r="B31" s="111"/>
      <c r="C31" s="111"/>
      <c r="D31" s="111"/>
      <c r="E31" s="111"/>
      <c r="F31" s="111"/>
      <c r="G31" s="111"/>
    </row>
    <row r="32" spans="1:14" ht="15.5" x14ac:dyDescent="0.25">
      <c r="A32" s="110" t="s">
        <v>1</v>
      </c>
      <c r="B32" s="109" t="s">
        <v>12</v>
      </c>
      <c r="C32" s="108"/>
      <c r="D32" s="108"/>
      <c r="E32" s="108"/>
      <c r="F32" s="108"/>
      <c r="G32" s="108"/>
    </row>
    <row r="34" spans="1:14" ht="14" x14ac:dyDescent="0.25">
      <c r="A34" s="107" t="s">
        <v>0</v>
      </c>
      <c r="B34" s="106" t="s">
        <v>90</v>
      </c>
      <c r="C34" s="106" t="s">
        <v>90</v>
      </c>
      <c r="D34" s="105"/>
      <c r="E34" s="105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 ht="14" x14ac:dyDescent="0.25">
      <c r="A35" s="103" t="s">
        <v>2</v>
      </c>
      <c r="B35" s="19" t="s">
        <v>89</v>
      </c>
      <c r="C35" s="19" t="s">
        <v>89</v>
      </c>
      <c r="D35" s="19"/>
      <c r="E35" s="19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4" x14ac:dyDescent="0.25">
      <c r="A36" s="102" t="s">
        <v>3</v>
      </c>
      <c r="B36" s="93">
        <v>1</v>
      </c>
      <c r="C36" s="93">
        <v>1</v>
      </c>
      <c r="D36" s="101"/>
      <c r="E36" s="101"/>
      <c r="F36" s="93"/>
      <c r="G36" s="93"/>
      <c r="H36" s="93"/>
      <c r="I36" s="93"/>
      <c r="J36" s="93"/>
      <c r="K36" s="93"/>
      <c r="L36" s="93"/>
      <c r="M36" s="93"/>
      <c r="N36" s="93"/>
    </row>
    <row r="37" spans="1:14" ht="13.9" customHeight="1" x14ac:dyDescent="0.25">
      <c r="A37" s="100" t="s">
        <v>75</v>
      </c>
      <c r="B37" s="95" t="s">
        <v>70</v>
      </c>
      <c r="C37" s="95" t="s">
        <v>70</v>
      </c>
      <c r="D37" s="95"/>
      <c r="E37" s="99"/>
      <c r="F37" s="94"/>
      <c r="G37" s="94"/>
      <c r="H37" s="94"/>
      <c r="I37" s="94"/>
      <c r="J37" s="94"/>
      <c r="K37" s="98"/>
      <c r="L37" s="98"/>
      <c r="M37" s="98"/>
      <c r="N37" s="98"/>
    </row>
    <row r="38" spans="1:14" ht="13.9" customHeight="1" x14ac:dyDescent="0.25">
      <c r="A38" s="97"/>
      <c r="B38" s="94" t="s">
        <v>14</v>
      </c>
      <c r="C38" s="94" t="s">
        <v>14</v>
      </c>
      <c r="D38" s="95"/>
      <c r="E38" s="95"/>
      <c r="F38" s="94"/>
      <c r="G38" s="94"/>
      <c r="H38" s="94"/>
      <c r="I38" s="94"/>
      <c r="J38" s="94"/>
      <c r="K38" s="98"/>
      <c r="L38" s="98"/>
      <c r="M38" s="98"/>
      <c r="N38" s="98"/>
    </row>
    <row r="39" spans="1:14" ht="13.9" customHeight="1" x14ac:dyDescent="0.25">
      <c r="A39" s="97"/>
      <c r="B39" s="94" t="s">
        <v>14</v>
      </c>
      <c r="C39" s="94" t="s">
        <v>14</v>
      </c>
      <c r="D39" s="95"/>
      <c r="E39" s="95"/>
      <c r="F39" s="94"/>
      <c r="G39" s="94"/>
      <c r="H39" s="94"/>
      <c r="I39" s="94"/>
      <c r="J39" s="94"/>
      <c r="K39" s="98"/>
      <c r="L39" s="98"/>
      <c r="M39" s="98"/>
      <c r="N39" s="98"/>
    </row>
    <row r="40" spans="1:14" ht="13.9" customHeight="1" x14ac:dyDescent="0.25">
      <c r="A40" s="97"/>
      <c r="B40" s="94" t="s">
        <v>14</v>
      </c>
      <c r="C40" s="94" t="s">
        <v>14</v>
      </c>
      <c r="D40" s="95"/>
      <c r="E40" s="95"/>
      <c r="F40" s="94"/>
      <c r="G40" s="94"/>
      <c r="H40" s="94"/>
      <c r="I40" s="94"/>
      <c r="J40" s="94"/>
      <c r="K40" s="98"/>
      <c r="L40" s="98"/>
      <c r="M40" s="98"/>
      <c r="N40" s="98"/>
    </row>
    <row r="41" spans="1:14" ht="13.9" customHeight="1" x14ac:dyDescent="0.25">
      <c r="A41" s="97"/>
      <c r="B41" s="94" t="s">
        <v>14</v>
      </c>
      <c r="C41" s="94" t="s">
        <v>14</v>
      </c>
      <c r="D41" s="95"/>
      <c r="E41" s="95"/>
      <c r="F41" s="94"/>
      <c r="G41" s="94"/>
      <c r="H41" s="94"/>
      <c r="I41" s="94"/>
      <c r="J41" s="94"/>
      <c r="K41" s="98"/>
      <c r="L41" s="98"/>
      <c r="M41" s="98"/>
      <c r="N41" s="98"/>
    </row>
    <row r="42" spans="1:14" ht="14" x14ac:dyDescent="0.25">
      <c r="A42" s="97"/>
      <c r="B42" s="94" t="s">
        <v>14</v>
      </c>
      <c r="C42" s="94" t="s">
        <v>14</v>
      </c>
      <c r="D42" s="95"/>
      <c r="E42" s="95"/>
      <c r="F42" s="94"/>
      <c r="G42" s="94"/>
      <c r="H42" s="94"/>
      <c r="I42" s="94"/>
      <c r="J42" s="94"/>
      <c r="K42" s="94"/>
      <c r="L42" s="94"/>
      <c r="M42" s="94"/>
      <c r="N42" s="94"/>
    </row>
    <row r="43" spans="1:14" ht="14" x14ac:dyDescent="0.25">
      <c r="A43" s="96"/>
      <c r="B43" s="94" t="s">
        <v>14</v>
      </c>
      <c r="C43" s="94" t="s">
        <v>14</v>
      </c>
      <c r="D43" s="95"/>
      <c r="E43" s="95"/>
      <c r="F43" s="94"/>
      <c r="G43" s="94"/>
      <c r="H43" s="94"/>
      <c r="I43" s="94"/>
      <c r="J43" s="93"/>
      <c r="K43" s="93"/>
      <c r="L43" s="93"/>
      <c r="M43" s="93"/>
      <c r="N43" s="93"/>
    </row>
    <row r="44" spans="1:14" ht="14" x14ac:dyDescent="0.25">
      <c r="A44" s="88" t="s">
        <v>13</v>
      </c>
      <c r="B44" s="91">
        <v>0.24027777777777778</v>
      </c>
      <c r="C44" s="91">
        <v>0.32083333333333336</v>
      </c>
      <c r="D44" s="92"/>
      <c r="E44" s="92"/>
      <c r="F44" s="91"/>
      <c r="G44" s="91"/>
      <c r="H44" s="91"/>
      <c r="I44" s="91"/>
      <c r="J44" s="90"/>
      <c r="K44" s="27"/>
      <c r="L44" s="27"/>
      <c r="M44" s="27"/>
      <c r="N44" s="27"/>
    </row>
    <row r="45" spans="1:14" ht="14" x14ac:dyDescent="0.25">
      <c r="A45" s="88" t="s">
        <v>88</v>
      </c>
      <c r="B45" s="27">
        <f>MOD(B44+TIME(0,35,0),1)</f>
        <v>0.26458333333333334</v>
      </c>
      <c r="C45" s="27">
        <f>MOD(C44+TIME(0,35,0),1)</f>
        <v>0.34513888888888894</v>
      </c>
      <c r="D45" s="27"/>
      <c r="E45" s="27"/>
      <c r="F45" s="89"/>
      <c r="G45" s="89"/>
      <c r="H45" s="89"/>
      <c r="I45" s="89"/>
      <c r="J45" s="90"/>
      <c r="K45" s="89"/>
      <c r="L45" s="89"/>
      <c r="M45" s="89"/>
      <c r="N45" s="89"/>
    </row>
    <row r="46" spans="1:14" ht="14" x14ac:dyDescent="0.25">
      <c r="A46" s="88" t="s">
        <v>87</v>
      </c>
      <c r="B46" s="27">
        <f>MOD(B45+TIME(0,20,0),1)</f>
        <v>0.27847222222222223</v>
      </c>
      <c r="C46" s="27">
        <f>MOD(C45+TIME(0,20,0),1)</f>
        <v>0.35902777777777783</v>
      </c>
      <c r="D46" s="27"/>
      <c r="E46" s="27"/>
      <c r="F46" s="89"/>
      <c r="G46" s="89"/>
      <c r="H46" s="89"/>
      <c r="I46" s="89"/>
      <c r="J46" s="90"/>
      <c r="K46" s="89"/>
      <c r="L46" s="89"/>
      <c r="M46" s="89"/>
      <c r="N46" s="89"/>
    </row>
    <row r="47" spans="1:14" ht="14" x14ac:dyDescent="0.25">
      <c r="A47" s="88" t="s">
        <v>12</v>
      </c>
      <c r="B47" s="27">
        <f>MOD(B46+TIME(0,25,0),1)</f>
        <v>0.29583333333333334</v>
      </c>
      <c r="C47" s="27">
        <f>MOD(C46+TIME(0,25,0),1)</f>
        <v>0.37638888888888894</v>
      </c>
      <c r="D47" s="27"/>
      <c r="E47" s="27"/>
      <c r="F47" s="89"/>
      <c r="G47" s="89"/>
      <c r="H47" s="89"/>
      <c r="I47" s="89"/>
      <c r="J47" s="90"/>
      <c r="K47" s="89"/>
      <c r="L47" s="89"/>
      <c r="M47" s="89"/>
      <c r="N47" s="89"/>
    </row>
    <row r="48" spans="1:14" ht="14" x14ac:dyDescent="0.25">
      <c r="A48" s="88" t="s">
        <v>33</v>
      </c>
      <c r="B48" s="87">
        <f>MOD(B47+TIME(0,48,0),1)</f>
        <v>0.32916666666666666</v>
      </c>
      <c r="C48" s="87">
        <f>MOD(C47+TIME(0,48,0),1)</f>
        <v>0.40972222222222227</v>
      </c>
      <c r="D48" s="86"/>
      <c r="E48" s="86"/>
      <c r="F48" s="85"/>
      <c r="G48" s="85"/>
      <c r="H48" s="85"/>
      <c r="I48" s="85"/>
      <c r="J48" s="84"/>
      <c r="K48" s="84"/>
      <c r="L48" s="84"/>
      <c r="M48" s="84"/>
      <c r="N48" s="84"/>
    </row>
    <row r="49" spans="1:14" ht="14" x14ac:dyDescent="0.25">
      <c r="A49" s="83" t="s">
        <v>4</v>
      </c>
      <c r="B49" s="82" t="s">
        <v>59</v>
      </c>
      <c r="C49" s="82" t="s">
        <v>60</v>
      </c>
      <c r="D49" s="81"/>
      <c r="E49" s="81"/>
      <c r="F49" s="81"/>
      <c r="G49" s="81"/>
      <c r="H49" s="81"/>
      <c r="I49" s="81"/>
      <c r="J49" s="80"/>
      <c r="K49" s="80"/>
      <c r="L49" s="80"/>
      <c r="M49" s="80"/>
      <c r="N49" s="80"/>
    </row>
    <row r="50" spans="1:14" ht="14" x14ac:dyDescent="0.25">
      <c r="A50" s="79" t="s">
        <v>6</v>
      </c>
      <c r="B50" s="23">
        <v>0.3430555555555555</v>
      </c>
      <c r="C50" s="23">
        <v>0.42638888888888887</v>
      </c>
      <c r="D50" s="77"/>
      <c r="E50" s="78"/>
      <c r="F50" s="78"/>
      <c r="G50" s="78"/>
      <c r="H50" s="78"/>
      <c r="I50" s="78"/>
      <c r="J50" s="77"/>
      <c r="K50" s="77"/>
      <c r="L50" s="77"/>
      <c r="M50" s="78"/>
      <c r="N50" s="77"/>
    </row>
    <row r="52" spans="1:14" ht="34.15" customHeight="1" x14ac:dyDescent="0.25">
      <c r="A52" s="76" t="s">
        <v>86</v>
      </c>
      <c r="B52" s="75" t="s">
        <v>85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ht="17.5" customHeight="1" x14ac:dyDescent="0.3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ht="17.5" customHeight="1" x14ac:dyDescent="0.35">
      <c r="A54" s="74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7.5" customHeight="1" x14ac:dyDescent="0.35">
      <c r="A55" s="74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ht="13" x14ac:dyDescent="0.3">
      <c r="B56" s="72" t="s">
        <v>84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36.5" customHeight="1" x14ac:dyDescent="0.25"/>
  </sheetData>
  <mergeCells count="10">
    <mergeCell ref="B56:N56"/>
    <mergeCell ref="B52:N54"/>
    <mergeCell ref="A1:N1"/>
    <mergeCell ref="A2:N2"/>
    <mergeCell ref="A31:G31"/>
    <mergeCell ref="A37:A43"/>
    <mergeCell ref="A30:G30"/>
    <mergeCell ref="A11:A17"/>
    <mergeCell ref="A4:G4"/>
    <mergeCell ref="B25:N27"/>
  </mergeCells>
  <printOptions horizontalCentered="1"/>
  <pageMargins left="0.59055118110236227" right="0.23622047244094491" top="0.31496062992125984" bottom="0.39370078740157483" header="0.15748031496062992" footer="0.15748031496062992"/>
  <pageSetup paperSize="9" scale="53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1" manualBreakCount="1">
    <brk id="57" max="15" man="1"/>
  </rowBreaks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KatMt Vic to Lithgow</vt:lpstr>
      <vt:lpstr> and Tarana</vt:lpstr>
      <vt:lpstr>' and Tarana'!Print_Area</vt:lpstr>
      <vt:lpstr>'KatMt Vic to Lithgow'!Print_Area</vt:lpstr>
      <vt:lpstr>' and Tarana'!Print_Titles</vt:lpstr>
      <vt:lpstr>'KatMt Vic to Lithgow'!Print_Titles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Nicole Stapleton</cp:lastModifiedBy>
  <cp:lastPrinted>2020-02-25T05:05:45Z</cp:lastPrinted>
  <dcterms:created xsi:type="dcterms:W3CDTF">2002-03-04T02:55:16Z</dcterms:created>
  <dcterms:modified xsi:type="dcterms:W3CDTF">2020-09-09T14:40:50Z</dcterms:modified>
</cp:coreProperties>
</file>