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112" windowWidth="23064" windowHeight="5148"/>
  </bookViews>
  <sheets>
    <sheet name="Hornsby to Gosford TT " sheetId="3" r:id="rId1"/>
  </sheets>
  <definedNames>
    <definedName name="_xlnm.Print_Area" localSheetId="0">'Hornsby to Gosford TT '!$A$1:$Q$60</definedName>
    <definedName name="_xlnm.Print_Titles" localSheetId="0">'Hornsby to Gosford TT '!$1:$2</definedName>
  </definedNames>
  <calcPr calcId="145621" calcOnSave="0" concurrentCalc="0"/>
</workbook>
</file>

<file path=xl/calcChain.xml><?xml version="1.0" encoding="utf-8"?>
<calcChain xmlns="http://schemas.openxmlformats.org/spreadsheetml/2006/main">
  <c r="M5" i="3" l="1"/>
  <c r="E32" i="3"/>
  <c r="F32" i="3"/>
  <c r="K5" i="3"/>
  <c r="L5" i="3"/>
  <c r="N5" i="3"/>
  <c r="N32" i="3"/>
  <c r="O5" i="3"/>
  <c r="O32" i="3"/>
  <c r="K49" i="3"/>
  <c r="C50" i="3"/>
  <c r="C51" i="3"/>
  <c r="C52" i="3"/>
  <c r="C53" i="3"/>
  <c r="C54" i="3"/>
  <c r="C55" i="3"/>
  <c r="C56" i="3"/>
  <c r="C57" i="3"/>
  <c r="B50" i="3"/>
  <c r="B51" i="3"/>
  <c r="B52" i="3"/>
  <c r="B53" i="3"/>
  <c r="B54" i="3"/>
  <c r="B55" i="3"/>
  <c r="B56" i="3"/>
  <c r="B57" i="3"/>
  <c r="C23" i="3"/>
  <c r="C24" i="3"/>
  <c r="C25" i="3"/>
  <c r="D29" i="3"/>
  <c r="B23" i="3"/>
  <c r="B24" i="3"/>
  <c r="B25" i="3"/>
  <c r="C29" i="3"/>
  <c r="O8" i="3"/>
  <c r="O9" i="3"/>
  <c r="O10" i="3"/>
  <c r="O11" i="3"/>
  <c r="O12" i="3"/>
  <c r="O13" i="3"/>
  <c r="O14" i="3"/>
  <c r="O15" i="3"/>
  <c r="N8" i="3"/>
  <c r="N9" i="3"/>
  <c r="N10" i="3"/>
  <c r="N11" i="3"/>
  <c r="N12" i="3"/>
  <c r="N13" i="3"/>
  <c r="N14" i="3"/>
  <c r="N15" i="3"/>
  <c r="M8" i="3"/>
  <c r="M9" i="3"/>
  <c r="M10" i="3"/>
  <c r="M11" i="3"/>
  <c r="M12" i="3"/>
  <c r="M13" i="3"/>
  <c r="M14" i="3"/>
  <c r="M15" i="3"/>
  <c r="L8" i="3"/>
  <c r="L9" i="3"/>
  <c r="L10" i="3"/>
  <c r="L11" i="3"/>
  <c r="L12" i="3"/>
  <c r="L13" i="3"/>
  <c r="L14" i="3"/>
  <c r="L15" i="3"/>
  <c r="K8" i="3"/>
  <c r="K9" i="3"/>
  <c r="K10" i="3"/>
  <c r="K11" i="3"/>
  <c r="K12" i="3"/>
  <c r="K13" i="3"/>
  <c r="K14" i="3"/>
  <c r="K15" i="3"/>
  <c r="K50" i="3"/>
  <c r="K51" i="3"/>
  <c r="K52" i="3"/>
  <c r="K53" i="3"/>
  <c r="K54" i="3"/>
  <c r="K55" i="3"/>
  <c r="K41" i="3"/>
  <c r="K40" i="3"/>
  <c r="K39" i="3"/>
  <c r="K38" i="3"/>
  <c r="K37" i="3"/>
  <c r="K36" i="3"/>
  <c r="K35" i="3"/>
  <c r="K34" i="3"/>
  <c r="L39" i="3"/>
  <c r="L38" i="3"/>
  <c r="L37" i="3"/>
  <c r="L36" i="3"/>
  <c r="L35" i="3"/>
  <c r="L34" i="3"/>
  <c r="C9" i="3"/>
  <c r="C10" i="3"/>
  <c r="C11" i="3"/>
  <c r="C16" i="3"/>
  <c r="D9" i="3"/>
  <c r="D10" i="3"/>
  <c r="D11" i="3"/>
  <c r="D16" i="3"/>
  <c r="E9" i="3"/>
  <c r="E10" i="3"/>
  <c r="E11" i="3"/>
  <c r="E16" i="3"/>
  <c r="F9" i="3"/>
  <c r="F10" i="3"/>
  <c r="F11" i="3"/>
  <c r="F16" i="3"/>
  <c r="G16" i="3"/>
  <c r="B9" i="3"/>
  <c r="B10" i="3"/>
  <c r="B11" i="3"/>
  <c r="B16" i="3"/>
  <c r="C35" i="3"/>
  <c r="C36" i="3"/>
  <c r="C37" i="3"/>
  <c r="C38" i="3"/>
  <c r="C39" i="3"/>
  <c r="C40" i="3"/>
  <c r="C41" i="3"/>
  <c r="C42" i="3"/>
  <c r="C43" i="3"/>
  <c r="C44" i="3"/>
  <c r="D35" i="3"/>
  <c r="D36" i="3"/>
  <c r="D37" i="3"/>
  <c r="D38" i="3"/>
  <c r="D39" i="3"/>
  <c r="D40" i="3"/>
  <c r="D41" i="3"/>
  <c r="D42" i="3"/>
  <c r="D43" i="3"/>
  <c r="D44" i="3"/>
  <c r="E35" i="3"/>
  <c r="E36" i="3"/>
  <c r="E37" i="3"/>
  <c r="E38" i="3"/>
  <c r="E39" i="3"/>
  <c r="E40" i="3"/>
  <c r="E41" i="3"/>
  <c r="E42" i="3"/>
  <c r="E43" i="3"/>
  <c r="E44" i="3"/>
  <c r="F35" i="3"/>
  <c r="F36" i="3"/>
  <c r="F37" i="3"/>
  <c r="F38" i="3"/>
  <c r="F39" i="3"/>
  <c r="F40" i="3"/>
  <c r="F41" i="3"/>
  <c r="F42" i="3"/>
  <c r="F43" i="3"/>
  <c r="F44" i="3"/>
  <c r="B35" i="3"/>
  <c r="B36" i="3"/>
  <c r="B37" i="3"/>
  <c r="B38" i="3"/>
  <c r="B39" i="3"/>
  <c r="B40" i="3"/>
  <c r="B41" i="3"/>
  <c r="B42" i="3"/>
  <c r="B43" i="3"/>
  <c r="B44" i="3"/>
  <c r="K7" i="3"/>
  <c r="B34" i="3"/>
  <c r="L50" i="3"/>
  <c r="L51" i="3"/>
  <c r="L52" i="3"/>
  <c r="L53" i="3"/>
  <c r="L54" i="3"/>
  <c r="L55" i="3"/>
  <c r="L49" i="3"/>
  <c r="M41" i="3"/>
  <c r="N41" i="3"/>
  <c r="L41" i="3"/>
  <c r="M40" i="3"/>
  <c r="N40" i="3"/>
  <c r="L40" i="3"/>
  <c r="C34" i="3"/>
  <c r="L7" i="3"/>
  <c r="D34" i="3"/>
  <c r="E34" i="3"/>
  <c r="F34" i="3"/>
  <c r="M39" i="3"/>
  <c r="M38" i="3"/>
  <c r="M37" i="3"/>
  <c r="M36" i="3"/>
  <c r="M35" i="3"/>
  <c r="M34" i="3"/>
  <c r="N39" i="3"/>
  <c r="N38" i="3"/>
  <c r="N37" i="3"/>
  <c r="N36" i="3"/>
  <c r="N35" i="3"/>
  <c r="N34" i="3"/>
  <c r="O38" i="3"/>
  <c r="O37" i="3"/>
  <c r="O36" i="3"/>
  <c r="O35" i="3"/>
  <c r="O34" i="3"/>
  <c r="M7" i="3"/>
  <c r="O7" i="3"/>
  <c r="N7" i="3"/>
  <c r="P16" i="3"/>
  <c r="O21" i="3"/>
  <c r="O22" i="3"/>
  <c r="O23" i="3"/>
  <c r="O24" i="3"/>
  <c r="O25" i="3"/>
  <c r="O26" i="3"/>
  <c r="O27" i="3"/>
  <c r="O29" i="3"/>
  <c r="O16" i="3"/>
  <c r="N21" i="3"/>
  <c r="N16" i="3"/>
  <c r="M21" i="3"/>
  <c r="M22" i="3"/>
  <c r="M23" i="3"/>
  <c r="M24" i="3"/>
  <c r="M25" i="3"/>
  <c r="M26" i="3"/>
  <c r="M27" i="3"/>
  <c r="M29" i="3"/>
  <c r="M16" i="3"/>
  <c r="L21" i="3"/>
  <c r="L22" i="3"/>
  <c r="L23" i="3"/>
  <c r="L24" i="3"/>
  <c r="L25" i="3"/>
  <c r="L26" i="3"/>
  <c r="L27" i="3"/>
  <c r="L29" i="3"/>
  <c r="L16" i="3"/>
  <c r="K21" i="3"/>
  <c r="K22" i="3"/>
  <c r="K23" i="3"/>
  <c r="K24" i="3"/>
  <c r="K25" i="3"/>
  <c r="K26" i="3"/>
  <c r="K27" i="3"/>
  <c r="K29" i="3"/>
  <c r="K16" i="3"/>
  <c r="N22" i="3"/>
  <c r="N23" i="3"/>
  <c r="N24" i="3"/>
  <c r="N25" i="3"/>
  <c r="N26" i="3"/>
  <c r="N27" i="3"/>
  <c r="N29" i="3"/>
</calcChain>
</file>

<file path=xl/comments1.xml><?xml version="1.0" encoding="utf-8"?>
<comments xmlns="http://schemas.openxmlformats.org/spreadsheetml/2006/main">
  <authors>
    <author>Carp, Iulia</author>
    <author>Serukeibau, Peni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Carp, Iulia:</t>
        </r>
        <r>
          <rPr>
            <sz val="9"/>
            <color indexed="81"/>
            <rFont val="Tahoma"/>
            <family val="2"/>
          </rPr>
          <t xml:space="preserve">
Additional train in lieu of 208J - cancelled SWTT</t>
        </r>
      </text>
    </comment>
    <comment ref="B49" authorId="1">
      <text>
        <r>
          <rPr>
            <b/>
            <sz val="10"/>
            <color indexed="81"/>
            <rFont val="Tahoma"/>
            <family val="2"/>
          </rPr>
          <t>Serukeibau, Peni:
SWTT departs</t>
        </r>
      </text>
    </comment>
  </commentList>
</comments>
</file>

<file path=xl/sharedStrings.xml><?xml version="1.0" encoding="utf-8"?>
<sst xmlns="http://schemas.openxmlformats.org/spreadsheetml/2006/main" count="182" uniqueCount="57">
  <si>
    <t>Days</t>
  </si>
  <si>
    <t>Run No</t>
  </si>
  <si>
    <t>Train departs</t>
  </si>
  <si>
    <t>Train arrives</t>
  </si>
  <si>
    <t>Berowra</t>
  </si>
  <si>
    <t>Gosford</t>
  </si>
  <si>
    <t>Wyong</t>
  </si>
  <si>
    <t>Destination</t>
  </si>
  <si>
    <t>Type &amp; Qty</t>
  </si>
  <si>
    <t>Asquith</t>
  </si>
  <si>
    <t>Mt Colah</t>
  </si>
  <si>
    <t>Mt Kuring-gai</t>
  </si>
  <si>
    <t>Point Clare</t>
  </si>
  <si>
    <t>Tascott</t>
  </si>
  <si>
    <t>Koolewong</t>
  </si>
  <si>
    <t>Cowan</t>
  </si>
  <si>
    <t>N195</t>
  </si>
  <si>
    <t>N095</t>
  </si>
  <si>
    <t>Route 1CN: Hornsby, then Berowra and Gosford</t>
  </si>
  <si>
    <t>Route 3CN: Hornsby, then all stations to Hawkesbury River</t>
  </si>
  <si>
    <t>Route 2CN: Hornsby, then all stations to Berowra, then Pt Clare, Tascott, Koolewong, Woy Woy</t>
  </si>
  <si>
    <t>Route 4CN: Woy Woy, then all stations to Gosford</t>
  </si>
  <si>
    <t>Newcastle Intg</t>
  </si>
  <si>
    <t>Towards Gosford</t>
  </si>
  <si>
    <t>Towards Hawkesbury River</t>
  </si>
  <si>
    <t>Towards Hornsby</t>
  </si>
  <si>
    <t>Towards Woy Woy</t>
  </si>
  <si>
    <t>Central</t>
  </si>
  <si>
    <t>HQB x 2</t>
  </si>
  <si>
    <t>HQB x 1</t>
  </si>
  <si>
    <t>213L</t>
  </si>
  <si>
    <t>N191</t>
  </si>
  <si>
    <t>HORNSBY</t>
  </si>
  <si>
    <t>GOSFORD</t>
  </si>
  <si>
    <t>HAWKESBURY RIVER</t>
  </si>
  <si>
    <t>WOY WOY</t>
  </si>
  <si>
    <t>248G</t>
  </si>
  <si>
    <t>282L</t>
  </si>
  <si>
    <t>12:06AM</t>
  </si>
  <si>
    <t>Central Coast &amp; Newcastle Line
Hornsby ~ Gosford</t>
  </si>
  <si>
    <t>Bus x 1</t>
  </si>
  <si>
    <t xml:space="preserve"> 118Z</t>
  </si>
  <si>
    <t>N091</t>
  </si>
  <si>
    <t>292M</t>
  </si>
  <si>
    <t>298G</t>
  </si>
  <si>
    <t>292A</t>
  </si>
  <si>
    <t>2:20/2:36 AM</t>
  </si>
  <si>
    <t>292A/ 294L</t>
  </si>
  <si>
    <t>Wyong/Newcastle</t>
  </si>
  <si>
    <t>290Y</t>
  </si>
  <si>
    <t>N096</t>
  </si>
  <si>
    <t>278H</t>
  </si>
  <si>
    <t>Tue / Wed / Thu</t>
  </si>
  <si>
    <t>Wed / Thu / Fri</t>
  </si>
  <si>
    <t>3 weeknights - Tuesday 28, Wednesday 29 and Thursday 30 January 2020</t>
  </si>
  <si>
    <t>144X</t>
  </si>
  <si>
    <t>118Y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</si>
</sst>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7"/>
      <name val="Small Fonts"/>
      <family val="2"/>
    </font>
    <font>
      <sz val="9"/>
      <name val="Arial"/>
      <family val="2"/>
    </font>
    <font>
      <b/>
      <sz val="7"/>
      <name val="Small Fonts"/>
      <family val="2"/>
    </font>
    <font>
      <sz val="9"/>
      <name val="Small Fonts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Small Fonts"/>
      <family val="2"/>
    </font>
    <font>
      <sz val="10"/>
      <name val="Arial"/>
      <family val="2"/>
    </font>
    <font>
      <sz val="11"/>
      <name val="Small Fonts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4"/>
      <name val="Small Fonts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666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/>
    <xf numFmtId="0" fontId="3" fillId="0" borderId="0" xfId="0" applyFont="1" applyFill="1"/>
    <xf numFmtId="18" fontId="2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12" fillId="0" borderId="0" xfId="0" applyFont="1" applyFill="1"/>
    <xf numFmtId="0" fontId="10" fillId="0" borderId="0" xfId="0" applyFont="1" applyFill="1" applyAlignment="1"/>
    <xf numFmtId="18" fontId="6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8" fontId="2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4" fillId="2" borderId="0" xfId="0" applyFont="1" applyFill="1"/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13" fillId="0" borderId="0" xfId="0" applyFont="1" applyFill="1" applyBorder="1" applyAlignment="1"/>
    <xf numFmtId="0" fontId="15" fillId="0" borderId="0" xfId="0" applyFont="1" applyFill="1" applyAlignment="1"/>
    <xf numFmtId="0" fontId="16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8" fontId="16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3" fillId="2" borderId="0" xfId="0" applyFont="1" applyFill="1" applyBorder="1" applyAlignment="1">
      <alignment vertical="center"/>
    </xf>
    <xf numFmtId="18" fontId="16" fillId="2" borderId="0" xfId="0" applyNumberFormat="1" applyFont="1" applyFill="1" applyBorder="1" applyAlignment="1">
      <alignment vertical="center"/>
    </xf>
    <xf numFmtId="18" fontId="18" fillId="2" borderId="5" xfId="0" applyNumberFormat="1" applyFont="1" applyFill="1" applyBorder="1" applyAlignment="1">
      <alignment horizontal="center" vertical="center"/>
    </xf>
    <xf numFmtId="18" fontId="18" fillId="2" borderId="6" xfId="0" applyNumberFormat="1" applyFont="1" applyFill="1" applyBorder="1" applyAlignment="1">
      <alignment horizontal="center" vertical="center"/>
    </xf>
    <xf numFmtId="18" fontId="18" fillId="2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8" fontId="16" fillId="2" borderId="0" xfId="0" applyNumberFormat="1" applyFont="1" applyFill="1" applyBorder="1" applyAlignment="1">
      <alignment horizontal="left" vertical="center"/>
    </xf>
    <xf numFmtId="18" fontId="16" fillId="0" borderId="0" xfId="0" applyNumberFormat="1" applyFont="1" applyFill="1" applyBorder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18" fontId="18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18" fontId="18" fillId="0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18" fontId="17" fillId="2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8" fontId="18" fillId="0" borderId="4" xfId="0" applyNumberFormat="1" applyFont="1" applyFill="1" applyBorder="1" applyAlignment="1">
      <alignment horizontal="center" vertical="center"/>
    </xf>
    <xf numFmtId="18" fontId="18" fillId="0" borderId="5" xfId="0" applyNumberFormat="1" applyFont="1" applyFill="1" applyBorder="1" applyAlignment="1">
      <alignment horizontal="center" vertical="center"/>
    </xf>
    <xf numFmtId="18" fontId="1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8" fillId="2" borderId="10" xfId="0" applyFont="1" applyFill="1" applyBorder="1" applyAlignment="1">
      <alignment horizontal="right" vertical="center"/>
    </xf>
    <xf numFmtId="0" fontId="17" fillId="2" borderId="3" xfId="0" applyFont="1" applyFill="1" applyBorder="1" applyAlignment="1">
      <alignment horizontal="right" vertical="center"/>
    </xf>
    <xf numFmtId="18" fontId="18" fillId="2" borderId="5" xfId="0" applyNumberFormat="1" applyFont="1" applyFill="1" applyBorder="1" applyAlignment="1">
      <alignment horizontal="right" vertical="center"/>
    </xf>
    <xf numFmtId="0" fontId="18" fillId="2" borderId="6" xfId="0" applyFont="1" applyFill="1" applyBorder="1" applyAlignment="1">
      <alignment horizontal="right" vertical="center"/>
    </xf>
    <xf numFmtId="0" fontId="17" fillId="2" borderId="6" xfId="0" applyFont="1" applyFill="1" applyBorder="1" applyAlignment="1">
      <alignment horizontal="right" vertical="center"/>
    </xf>
    <xf numFmtId="0" fontId="18" fillId="2" borderId="4" xfId="0" applyFont="1" applyFill="1" applyBorder="1" applyAlignment="1">
      <alignment horizontal="right" vertical="center"/>
    </xf>
    <xf numFmtId="0" fontId="18" fillId="2" borderId="5" xfId="0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right" vertical="center"/>
    </xf>
    <xf numFmtId="0" fontId="17" fillId="2" borderId="4" xfId="0" applyFont="1" applyFill="1" applyBorder="1" applyAlignment="1">
      <alignment horizontal="right" vertical="center"/>
    </xf>
    <xf numFmtId="0" fontId="18" fillId="2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20" fontId="18" fillId="2" borderId="0" xfId="0" applyNumberFormat="1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right" vertical="center"/>
    </xf>
    <xf numFmtId="0" fontId="18" fillId="2" borderId="2" xfId="0" applyFont="1" applyFill="1" applyBorder="1" applyAlignment="1">
      <alignment horizontal="right" vertical="center"/>
    </xf>
    <xf numFmtId="0" fontId="17" fillId="2" borderId="10" xfId="0" applyFont="1" applyFill="1" applyBorder="1" applyAlignment="1">
      <alignment horizontal="right" vertical="center"/>
    </xf>
    <xf numFmtId="0" fontId="17" fillId="2" borderId="9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 wrapText="1"/>
    </xf>
    <xf numFmtId="18" fontId="18" fillId="2" borderId="8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right" vertical="center"/>
    </xf>
    <xf numFmtId="0" fontId="13" fillId="2" borderId="0" xfId="0" applyFont="1" applyFill="1" applyBorder="1" applyAlignment="1"/>
    <xf numFmtId="0" fontId="15" fillId="2" borderId="0" xfId="0" applyFont="1" applyFill="1" applyAlignment="1"/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8" fontId="17" fillId="0" borderId="0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8" fontId="17" fillId="0" borderId="6" xfId="0" applyNumberFormat="1" applyFont="1" applyFill="1" applyBorder="1" applyAlignment="1">
      <alignment horizontal="center" vertical="center"/>
    </xf>
    <xf numFmtId="18" fontId="17" fillId="0" borderId="4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18" fontId="18" fillId="0" borderId="6" xfId="0" applyNumberFormat="1" applyFont="1" applyFill="1" applyBorder="1" applyAlignment="1">
      <alignment horizontal="center" vertical="center"/>
    </xf>
    <xf numFmtId="18" fontId="18" fillId="0" borderId="1" xfId="0" applyNumberFormat="1" applyFont="1" applyFill="1" applyBorder="1" applyAlignment="1">
      <alignment horizontal="center" vertical="center"/>
    </xf>
    <xf numFmtId="18" fontId="18" fillId="0" borderId="7" xfId="0" applyNumberFormat="1" applyFont="1" applyFill="1" applyBorder="1" applyAlignment="1">
      <alignment horizontal="center" vertical="center"/>
    </xf>
    <xf numFmtId="18" fontId="18" fillId="0" borderId="8" xfId="0" applyNumberFormat="1" applyFont="1" applyFill="1" applyBorder="1" applyAlignment="1">
      <alignment horizontal="center" vertical="center"/>
    </xf>
    <xf numFmtId="20" fontId="18" fillId="0" borderId="0" xfId="0" applyNumberFormat="1" applyFont="1" applyFill="1" applyBorder="1" applyAlignment="1">
      <alignment horizontal="center" vertical="center"/>
    </xf>
    <xf numFmtId="18" fontId="23" fillId="0" borderId="4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18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-0.249977111117893"/>
    <pageSetUpPr fitToPage="1"/>
  </sheetPr>
  <dimension ref="A1:Q81"/>
  <sheetViews>
    <sheetView showGridLines="0" tabSelected="1" zoomScale="50" zoomScaleNormal="50" zoomScaleSheetLayoutView="70" workbookViewId="0">
      <selection activeCell="F56" sqref="F56"/>
    </sheetView>
  </sheetViews>
  <sheetFormatPr defaultColWidth="9.109375" defaultRowHeight="8.4" x14ac:dyDescent="0.15"/>
  <cols>
    <col min="1" max="1" width="25.6640625" style="1" customWidth="1"/>
    <col min="2" max="6" width="16.77734375" style="1" customWidth="1"/>
    <col min="7" max="8" width="16" style="1" customWidth="1"/>
    <col min="9" max="9" width="10.6640625" style="1" customWidth="1"/>
    <col min="10" max="10" width="25.6640625" style="1" customWidth="1"/>
    <col min="11" max="16" width="16.77734375" style="1" customWidth="1"/>
    <col min="17" max="17" width="16" style="1" customWidth="1"/>
    <col min="18" max="16384" width="9.109375" style="1"/>
  </cols>
  <sheetData>
    <row r="1" spans="1:17" s="58" customFormat="1" ht="72.599999999999994" customHeight="1" x14ac:dyDescent="0.25">
      <c r="A1" s="103" t="s">
        <v>39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s="6" customFormat="1" ht="27.9" customHeight="1" x14ac:dyDescent="0.25">
      <c r="A2" s="20" t="s">
        <v>54</v>
      </c>
      <c r="B2" s="20"/>
      <c r="C2" s="20"/>
      <c r="D2" s="20"/>
      <c r="E2" s="20"/>
      <c r="F2" s="21"/>
      <c r="G2" s="21"/>
      <c r="H2" s="21"/>
      <c r="O2" s="21"/>
      <c r="P2" s="22"/>
    </row>
    <row r="3" spans="1:17" s="6" customFormat="1" ht="27.9" customHeight="1" x14ac:dyDescent="0.25">
      <c r="A3" s="20" t="s">
        <v>18</v>
      </c>
      <c r="B3" s="20"/>
      <c r="C3" s="20"/>
      <c r="D3" s="20"/>
      <c r="E3" s="20"/>
      <c r="F3" s="21"/>
      <c r="G3" s="21"/>
      <c r="H3" s="21"/>
      <c r="I3" s="21"/>
      <c r="J3" s="20" t="s">
        <v>19</v>
      </c>
      <c r="K3" s="20"/>
      <c r="L3" s="20"/>
      <c r="M3" s="21"/>
      <c r="N3" s="21"/>
      <c r="O3" s="21"/>
      <c r="P3" s="22"/>
    </row>
    <row r="4" spans="1:17" s="7" customFormat="1" ht="17.399999999999999" x14ac:dyDescent="0.3">
      <c r="A4" s="23" t="s">
        <v>23</v>
      </c>
      <c r="B4" s="23"/>
      <c r="C4" s="23"/>
      <c r="D4" s="23"/>
      <c r="E4" s="23"/>
      <c r="F4" s="23"/>
      <c r="G4" s="23"/>
      <c r="H4" s="23"/>
      <c r="I4" s="23"/>
      <c r="J4" s="23" t="s">
        <v>24</v>
      </c>
      <c r="K4" s="23"/>
      <c r="L4" s="23"/>
      <c r="M4" s="23"/>
      <c r="N4" s="23"/>
      <c r="O4" s="23"/>
      <c r="P4" s="24"/>
    </row>
    <row r="5" spans="1:17" s="10" customFormat="1" ht="24.9" customHeight="1" x14ac:dyDescent="0.25">
      <c r="A5" s="59" t="s">
        <v>0</v>
      </c>
      <c r="B5" s="69" t="s">
        <v>52</v>
      </c>
      <c r="C5" s="69" t="s">
        <v>52</v>
      </c>
      <c r="D5" s="69" t="s">
        <v>52</v>
      </c>
      <c r="E5" s="69" t="s">
        <v>53</v>
      </c>
      <c r="F5" s="69" t="s">
        <v>53</v>
      </c>
      <c r="G5" s="72"/>
      <c r="H5" s="72"/>
      <c r="I5" s="70"/>
      <c r="J5" s="64" t="s">
        <v>0</v>
      </c>
      <c r="K5" s="69" t="str">
        <f>B5</f>
        <v>Tue / Wed / Thu</v>
      </c>
      <c r="L5" s="69" t="str">
        <f>C5</f>
        <v>Tue / Wed / Thu</v>
      </c>
      <c r="M5" s="69" t="str">
        <f>D5</f>
        <v>Tue / Wed / Thu</v>
      </c>
      <c r="N5" s="69" t="str">
        <f>E5</f>
        <v>Wed / Thu / Fri</v>
      </c>
      <c r="O5" s="69" t="str">
        <f>F5</f>
        <v>Wed / Thu / Fri</v>
      </c>
    </row>
    <row r="6" spans="1:17" s="10" customFormat="1" ht="24.9" customHeight="1" x14ac:dyDescent="0.25">
      <c r="A6" s="74" t="s">
        <v>8</v>
      </c>
      <c r="B6" s="90" t="s">
        <v>28</v>
      </c>
      <c r="C6" s="90" t="s">
        <v>28</v>
      </c>
      <c r="D6" s="90" t="s">
        <v>28</v>
      </c>
      <c r="E6" s="90" t="s">
        <v>28</v>
      </c>
      <c r="F6" s="68" t="s">
        <v>28</v>
      </c>
      <c r="G6" s="44"/>
      <c r="H6" s="85"/>
      <c r="I6" s="27"/>
      <c r="J6" s="62" t="s">
        <v>8</v>
      </c>
      <c r="K6" s="90" t="s">
        <v>40</v>
      </c>
      <c r="L6" s="90" t="s">
        <v>40</v>
      </c>
      <c r="M6" s="90" t="s">
        <v>40</v>
      </c>
      <c r="N6" s="90" t="s">
        <v>40</v>
      </c>
      <c r="O6" s="90" t="s">
        <v>40</v>
      </c>
    </row>
    <row r="7" spans="1:17" s="10" customFormat="1" ht="24.9" customHeight="1" x14ac:dyDescent="0.25">
      <c r="A7" s="59" t="s">
        <v>1</v>
      </c>
      <c r="B7" s="87" t="s">
        <v>31</v>
      </c>
      <c r="C7" s="87" t="s">
        <v>30</v>
      </c>
      <c r="D7" s="87" t="s">
        <v>16</v>
      </c>
      <c r="E7" s="87" t="s">
        <v>36</v>
      </c>
      <c r="F7" s="87" t="s">
        <v>41</v>
      </c>
      <c r="G7" s="85"/>
      <c r="H7" s="85"/>
      <c r="I7" s="83"/>
      <c r="J7" s="64" t="s">
        <v>1</v>
      </c>
      <c r="K7" s="87" t="str">
        <f t="shared" ref="K7:O8" si="0">B7</f>
        <v>N191</v>
      </c>
      <c r="L7" s="87" t="str">
        <f t="shared" si="0"/>
        <v>213L</v>
      </c>
      <c r="M7" s="87" t="str">
        <f t="shared" si="0"/>
        <v>N195</v>
      </c>
      <c r="N7" s="87" t="str">
        <f t="shared" si="0"/>
        <v>248G</v>
      </c>
      <c r="O7" s="87" t="str">
        <f t="shared" si="0"/>
        <v xml:space="preserve"> 118Z</v>
      </c>
    </row>
    <row r="8" spans="1:17" s="10" customFormat="1" ht="24.9" customHeight="1" x14ac:dyDescent="0.25">
      <c r="A8" s="77" t="s">
        <v>3</v>
      </c>
      <c r="B8" s="88">
        <v>0.91111111111111109</v>
      </c>
      <c r="C8" s="88">
        <v>0.93402777777777779</v>
      </c>
      <c r="D8" s="88">
        <v>0.97569444444444453</v>
      </c>
      <c r="E8" s="88">
        <v>1.8749999999999999E-2</v>
      </c>
      <c r="F8" s="88">
        <v>5.8333333333333327E-2</v>
      </c>
      <c r="G8" s="86"/>
      <c r="H8" s="86"/>
      <c r="I8" s="29"/>
      <c r="J8" s="63" t="s">
        <v>3</v>
      </c>
      <c r="K8" s="88">
        <f t="shared" si="0"/>
        <v>0.91111111111111109</v>
      </c>
      <c r="L8" s="88">
        <f t="shared" si="0"/>
        <v>0.93402777777777779</v>
      </c>
      <c r="M8" s="88">
        <f t="shared" si="0"/>
        <v>0.97569444444444453</v>
      </c>
      <c r="N8" s="88">
        <f t="shared" si="0"/>
        <v>1.8749999999999999E-2</v>
      </c>
      <c r="O8" s="88">
        <f t="shared" si="0"/>
        <v>5.8333333333333327E-2</v>
      </c>
    </row>
    <row r="9" spans="1:17" s="10" customFormat="1" ht="24.9" customHeight="1" x14ac:dyDescent="0.25">
      <c r="A9" s="59" t="s">
        <v>32</v>
      </c>
      <c r="B9" s="51">
        <f t="shared" ref="B9:F9" si="1">MOD(B8+TIME(0,5,0),1)</f>
        <v>0.9145833333333333</v>
      </c>
      <c r="C9" s="51">
        <f t="shared" si="1"/>
        <v>0.9375</v>
      </c>
      <c r="D9" s="51">
        <f t="shared" si="1"/>
        <v>0.97916666666666674</v>
      </c>
      <c r="E9" s="51">
        <f t="shared" si="1"/>
        <v>2.222222222222222E-2</v>
      </c>
      <c r="F9" s="51">
        <f t="shared" si="1"/>
        <v>6.1805555555555551E-2</v>
      </c>
      <c r="G9" s="47"/>
      <c r="H9" s="47"/>
      <c r="I9" s="29"/>
      <c r="J9" s="64" t="s">
        <v>32</v>
      </c>
      <c r="K9" s="93">
        <f>MOD(K8+TIME(0,5,0),1)</f>
        <v>0.9145833333333333</v>
      </c>
      <c r="L9" s="93">
        <f>MOD(L8+TIME(0,5,0),1)</f>
        <v>0.9375</v>
      </c>
      <c r="M9" s="93">
        <f>MOD(M8+TIME(0,5,0),1)</f>
        <v>0.97916666666666674</v>
      </c>
      <c r="N9" s="93">
        <f t="shared" ref="N9:O9" si="2">MOD(N8+TIME(0,5,0),1)</f>
        <v>2.222222222222222E-2</v>
      </c>
      <c r="O9" s="93">
        <f t="shared" si="2"/>
        <v>6.1805555555555551E-2</v>
      </c>
    </row>
    <row r="10" spans="1:17" s="10" customFormat="1" ht="24.9" customHeight="1" x14ac:dyDescent="0.25">
      <c r="A10" s="75" t="s">
        <v>4</v>
      </c>
      <c r="B10" s="52">
        <f>MOD(B9+TIME(0,10,0),1)</f>
        <v>0.92152777777777772</v>
      </c>
      <c r="C10" s="52">
        <f>MOD(C9+TIME(0,10,0),1)</f>
        <v>0.94444444444444442</v>
      </c>
      <c r="D10" s="52">
        <f t="shared" ref="D10:F10" si="3">MOD(D9+TIME(0,10,0),1)</f>
        <v>0.98611111111111116</v>
      </c>
      <c r="E10" s="52">
        <f t="shared" si="3"/>
        <v>2.9166666666666664E-2</v>
      </c>
      <c r="F10" s="52">
        <f t="shared" si="3"/>
        <v>6.8749999999999992E-2</v>
      </c>
      <c r="G10" s="47"/>
      <c r="H10" s="47"/>
      <c r="I10" s="29"/>
      <c r="J10" s="65" t="s">
        <v>9</v>
      </c>
      <c r="K10" s="94">
        <f t="shared" ref="K10:M11" si="4">MOD(K9+TIME(0,4,0),1)</f>
        <v>0.91736111111111107</v>
      </c>
      <c r="L10" s="94">
        <f t="shared" si="4"/>
        <v>0.94027777777777777</v>
      </c>
      <c r="M10" s="94">
        <f t="shared" si="4"/>
        <v>0.98194444444444451</v>
      </c>
      <c r="N10" s="94">
        <f t="shared" ref="N10:O11" si="5">MOD(N9+TIME(0,4,0),1)</f>
        <v>2.4999999999999998E-2</v>
      </c>
      <c r="O10" s="94">
        <f t="shared" si="5"/>
        <v>6.4583333333333326E-2</v>
      </c>
    </row>
    <row r="11" spans="1:17" s="10" customFormat="1" ht="24.9" customHeight="1" x14ac:dyDescent="0.25">
      <c r="A11" s="74" t="s">
        <v>33</v>
      </c>
      <c r="B11" s="91">
        <f t="shared" ref="B11:F11" si="6">MOD(B10+TIME(0,35,0),1)</f>
        <v>0.9458333333333333</v>
      </c>
      <c r="C11" s="91">
        <f t="shared" si="6"/>
        <v>0.96875</v>
      </c>
      <c r="D11" s="91">
        <f t="shared" si="6"/>
        <v>1.0416666666666741E-2</v>
      </c>
      <c r="E11" s="91">
        <f t="shared" si="6"/>
        <v>5.347222222222222E-2</v>
      </c>
      <c r="F11" s="91">
        <f t="shared" si="6"/>
        <v>9.3055555555555544E-2</v>
      </c>
      <c r="G11" s="47"/>
      <c r="H11" s="47"/>
      <c r="I11" s="29"/>
      <c r="J11" s="65" t="s">
        <v>10</v>
      </c>
      <c r="K11" s="79">
        <f t="shared" si="4"/>
        <v>0.92013888888888884</v>
      </c>
      <c r="L11" s="79">
        <f t="shared" si="4"/>
        <v>0.94305555555555554</v>
      </c>
      <c r="M11" s="79">
        <f t="shared" si="4"/>
        <v>0.98472222222222228</v>
      </c>
      <c r="N11" s="79">
        <f t="shared" si="5"/>
        <v>2.7777777777777776E-2</v>
      </c>
      <c r="O11" s="94">
        <f t="shared" si="5"/>
        <v>6.7361111111111108E-2</v>
      </c>
    </row>
    <row r="12" spans="1:17" s="10" customFormat="1" ht="24.9" customHeight="1" x14ac:dyDescent="0.25">
      <c r="A12" s="76" t="s">
        <v>2</v>
      </c>
      <c r="B12" s="89">
        <v>0.95486111111111116</v>
      </c>
      <c r="C12" s="89">
        <v>0.9770833333333333</v>
      </c>
      <c r="D12" s="89">
        <v>1.3888888888888888E-2</v>
      </c>
      <c r="E12" s="89">
        <v>5.5555555555555552E-2</v>
      </c>
      <c r="F12" s="89" t="s">
        <v>46</v>
      </c>
      <c r="G12" s="86"/>
      <c r="H12" s="86"/>
      <c r="I12" s="25"/>
      <c r="J12" s="65" t="s">
        <v>11</v>
      </c>
      <c r="K12" s="79">
        <f>MOD(K11+TIME(0,5,0),1)</f>
        <v>0.92361111111111105</v>
      </c>
      <c r="L12" s="79">
        <f>MOD(L11+TIME(0,5,0),1)</f>
        <v>0.94652777777777775</v>
      </c>
      <c r="M12" s="79">
        <f>MOD(M11+TIME(0,5,0),1)</f>
        <v>0.98819444444444449</v>
      </c>
      <c r="N12" s="79">
        <f t="shared" ref="N12:O12" si="7">MOD(N11+TIME(0,5,0),1)</f>
        <v>3.125E-2</v>
      </c>
      <c r="O12" s="94">
        <f t="shared" si="7"/>
        <v>7.0833333333333331E-2</v>
      </c>
    </row>
    <row r="13" spans="1:17" s="10" customFormat="1" ht="24.9" customHeight="1" x14ac:dyDescent="0.25">
      <c r="A13" s="74" t="s">
        <v>1</v>
      </c>
      <c r="B13" s="90" t="s">
        <v>42</v>
      </c>
      <c r="C13" s="90" t="s">
        <v>43</v>
      </c>
      <c r="D13" s="90" t="s">
        <v>17</v>
      </c>
      <c r="E13" s="90" t="s">
        <v>44</v>
      </c>
      <c r="F13" s="90" t="s">
        <v>47</v>
      </c>
      <c r="G13" s="85"/>
      <c r="H13" s="85"/>
      <c r="I13" s="29"/>
      <c r="J13" s="65" t="s">
        <v>4</v>
      </c>
      <c r="K13" s="79">
        <f>MOD(K12+TIME(0,5,0),1)</f>
        <v>0.92708333333333326</v>
      </c>
      <c r="L13" s="79">
        <f t="shared" ref="L13:O14" si="8">MOD(L12+TIME(0,5,0),1)</f>
        <v>0.95</v>
      </c>
      <c r="M13" s="79">
        <f t="shared" si="8"/>
        <v>0.9916666666666667</v>
      </c>
      <c r="N13" s="79">
        <f t="shared" si="8"/>
        <v>3.4722222222222224E-2</v>
      </c>
      <c r="O13" s="94">
        <f t="shared" si="8"/>
        <v>7.4305555555555555E-2</v>
      </c>
    </row>
    <row r="14" spans="1:17" s="10" customFormat="1" ht="24.9" customHeight="1" x14ac:dyDescent="0.25">
      <c r="A14" s="80" t="s">
        <v>7</v>
      </c>
      <c r="B14" s="92" t="s">
        <v>22</v>
      </c>
      <c r="C14" s="92" t="s">
        <v>22</v>
      </c>
      <c r="D14" s="92" t="s">
        <v>22</v>
      </c>
      <c r="E14" s="92" t="s">
        <v>22</v>
      </c>
      <c r="F14" s="92" t="s">
        <v>48</v>
      </c>
      <c r="G14" s="47"/>
      <c r="H14" s="47"/>
      <c r="I14" s="29"/>
      <c r="J14" s="65" t="s">
        <v>15</v>
      </c>
      <c r="K14" s="79">
        <f>MOD(K13+TIME(0,5,0),1)</f>
        <v>0.93055555555555547</v>
      </c>
      <c r="L14" s="79">
        <f t="shared" si="8"/>
        <v>0.95347222222222217</v>
      </c>
      <c r="M14" s="79">
        <f t="shared" si="8"/>
        <v>0.99513888888888891</v>
      </c>
      <c r="N14" s="79">
        <f t="shared" si="8"/>
        <v>3.8194444444444448E-2</v>
      </c>
      <c r="O14" s="94">
        <f t="shared" si="8"/>
        <v>7.7777777777777779E-2</v>
      </c>
    </row>
    <row r="15" spans="1:17" s="10" customFormat="1" ht="24.9" customHeight="1" x14ac:dyDescent="0.25">
      <c r="A15" s="30"/>
      <c r="B15" s="38"/>
      <c r="C15" s="38"/>
      <c r="D15" s="38"/>
      <c r="E15" s="38"/>
      <c r="F15" s="38"/>
      <c r="G15" s="38"/>
      <c r="I15" s="29"/>
      <c r="J15" s="62" t="s">
        <v>34</v>
      </c>
      <c r="K15" s="35">
        <f>MOD(K14+TIME(0,15,0),1)</f>
        <v>0.9409722222222221</v>
      </c>
      <c r="L15" s="35">
        <f>MOD(L14+TIME(0,15,0),1)</f>
        <v>0.9638888888888888</v>
      </c>
      <c r="M15" s="35">
        <f>MOD(M14+TIME(0,15,0),1)</f>
        <v>5.5555555555555358E-3</v>
      </c>
      <c r="N15" s="35">
        <f>MOD(N14+TIME(0,15,0),1)</f>
        <v>4.8611111111111112E-2</v>
      </c>
      <c r="O15" s="91">
        <f>MOD(O14+TIME(0,15,0),1)</f>
        <v>8.819444444444445E-2</v>
      </c>
    </row>
    <row r="16" spans="1:17" s="10" customFormat="1" ht="24.9" hidden="1" customHeight="1" x14ac:dyDescent="0.3">
      <c r="A16" s="30"/>
      <c r="B16" s="95">
        <f t="shared" ref="B16:F16" si="9">MOD(B11-B9,1)</f>
        <v>3.125E-2</v>
      </c>
      <c r="C16" s="95">
        <f t="shared" si="9"/>
        <v>3.125E-2</v>
      </c>
      <c r="D16" s="95">
        <f t="shared" si="9"/>
        <v>3.125E-2</v>
      </c>
      <c r="E16" s="95">
        <f t="shared" si="9"/>
        <v>3.125E-2</v>
      </c>
      <c r="F16" s="95">
        <f t="shared" si="9"/>
        <v>3.1249999999999993E-2</v>
      </c>
      <c r="G16" s="95" t="e">
        <f>MOD(#REF!-#REF!,1)</f>
        <v>#REF!</v>
      </c>
      <c r="H16" s="73"/>
      <c r="I16" s="30"/>
      <c r="J16" s="31"/>
      <c r="K16" s="73">
        <f>MOD(K15-K9,1)</f>
        <v>2.6388888888888795E-2</v>
      </c>
      <c r="L16" s="73">
        <f>MOD(L15-L9,1)</f>
        <v>2.6388888888888795E-2</v>
      </c>
      <c r="M16" s="73">
        <f>MOD(M15-M9,1)</f>
        <v>2.6388888888888795E-2</v>
      </c>
      <c r="N16" s="73">
        <f>MOD(N15-N9,1)</f>
        <v>2.6388888888888892E-2</v>
      </c>
      <c r="O16" s="95">
        <f>MOD(O15-O9,1)</f>
        <v>2.6388888888888899E-2</v>
      </c>
      <c r="P16" s="73" t="e">
        <f>MOD(#REF!-#REF!,1)</f>
        <v>#REF!</v>
      </c>
    </row>
    <row r="17" spans="1:16" s="10" customFormat="1" ht="24.9" customHeight="1" x14ac:dyDescent="0.3">
      <c r="A17" s="30"/>
      <c r="B17" s="95"/>
      <c r="C17" s="95"/>
      <c r="D17" s="95"/>
      <c r="E17" s="95"/>
      <c r="F17" s="95"/>
      <c r="G17" s="95"/>
      <c r="H17" s="73"/>
      <c r="I17" s="30"/>
      <c r="J17" s="31"/>
      <c r="K17" s="73"/>
      <c r="L17" s="73"/>
      <c r="M17" s="73"/>
      <c r="N17" s="73"/>
      <c r="O17" s="95"/>
      <c r="P17" s="73"/>
    </row>
    <row r="18" spans="1:16" s="10" customFormat="1" ht="24.9" customHeight="1" x14ac:dyDescent="0.3">
      <c r="A18" s="81" t="s">
        <v>25</v>
      </c>
      <c r="B18" s="23"/>
      <c r="C18" s="23"/>
      <c r="D18" s="23"/>
      <c r="E18" s="50"/>
      <c r="F18" s="53"/>
      <c r="G18" s="37"/>
      <c r="H18" s="29"/>
      <c r="I18" s="29"/>
      <c r="J18" s="81" t="s">
        <v>25</v>
      </c>
      <c r="K18" s="81"/>
      <c r="L18" s="81"/>
      <c r="M18" s="81"/>
      <c r="N18" s="81"/>
      <c r="O18" s="23"/>
      <c r="P18" s="82"/>
    </row>
    <row r="19" spans="1:16" s="10" customFormat="1" ht="24.9" customHeight="1" x14ac:dyDescent="0.25">
      <c r="A19" s="59" t="s">
        <v>0</v>
      </c>
      <c r="B19" s="69" t="s">
        <v>52</v>
      </c>
      <c r="C19" s="69" t="s">
        <v>52</v>
      </c>
      <c r="D19" s="98"/>
      <c r="E19" s="50"/>
      <c r="F19" s="53"/>
      <c r="G19" s="37"/>
      <c r="H19" s="29"/>
      <c r="I19" s="29"/>
      <c r="J19" s="64" t="s">
        <v>0</v>
      </c>
      <c r="K19" s="69" t="s">
        <v>52</v>
      </c>
      <c r="L19" s="69" t="s">
        <v>52</v>
      </c>
      <c r="M19" s="69" t="s">
        <v>53</v>
      </c>
      <c r="N19" s="69" t="s">
        <v>53</v>
      </c>
      <c r="O19" s="69" t="s">
        <v>53</v>
      </c>
    </row>
    <row r="20" spans="1:16" s="10" customFormat="1" ht="24.9" customHeight="1" x14ac:dyDescent="0.25">
      <c r="A20" s="74" t="s">
        <v>8</v>
      </c>
      <c r="B20" s="90" t="s">
        <v>28</v>
      </c>
      <c r="C20" s="90" t="s">
        <v>28</v>
      </c>
      <c r="D20" s="85"/>
      <c r="E20" s="50"/>
      <c r="F20" s="53"/>
      <c r="G20" s="37"/>
      <c r="H20" s="29"/>
      <c r="I20" s="29"/>
      <c r="J20" s="62" t="s">
        <v>8</v>
      </c>
      <c r="K20" s="90" t="s">
        <v>40</v>
      </c>
      <c r="L20" s="90" t="s">
        <v>40</v>
      </c>
      <c r="M20" s="90" t="s">
        <v>40</v>
      </c>
      <c r="N20" s="90" t="s">
        <v>40</v>
      </c>
      <c r="O20" s="90" t="s">
        <v>40</v>
      </c>
    </row>
    <row r="21" spans="1:16" s="10" customFormat="1" ht="24.9" customHeight="1" x14ac:dyDescent="0.25">
      <c r="A21" s="59" t="s">
        <v>1</v>
      </c>
      <c r="B21" s="87" t="s">
        <v>49</v>
      </c>
      <c r="C21" s="87" t="s">
        <v>37</v>
      </c>
      <c r="D21" s="85"/>
      <c r="E21" s="50"/>
      <c r="F21" s="53"/>
      <c r="G21" s="37"/>
      <c r="H21" s="29"/>
      <c r="I21" s="29"/>
      <c r="J21" s="64" t="s">
        <v>34</v>
      </c>
      <c r="K21" s="93">
        <f>MOD(K15+TIME(0,2,0),1)</f>
        <v>0.94236111111111098</v>
      </c>
      <c r="L21" s="93">
        <f>MOD(L15+TIME(0,2,0),1)</f>
        <v>0.96527777777777768</v>
      </c>
      <c r="M21" s="93">
        <f>MOD(M15+TIME(0,2,0),1)</f>
        <v>6.944444444444425E-3</v>
      </c>
      <c r="N21" s="93">
        <f>MOD(N15+TIME(0,2,0),1)</f>
        <v>0.05</v>
      </c>
      <c r="O21" s="93">
        <f>MOD(O15+TIME(0,2,0),1)</f>
        <v>8.9583333333333334E-2</v>
      </c>
    </row>
    <row r="22" spans="1:16" s="10" customFormat="1" ht="24.9" customHeight="1" x14ac:dyDescent="0.25">
      <c r="A22" s="77" t="s">
        <v>3</v>
      </c>
      <c r="B22" s="88">
        <v>0.92569444444444438</v>
      </c>
      <c r="C22" s="88">
        <v>0.96458333333333324</v>
      </c>
      <c r="D22" s="86"/>
      <c r="E22" s="50"/>
      <c r="F22" s="53"/>
      <c r="G22" s="37"/>
      <c r="H22" s="29"/>
      <c r="I22" s="29"/>
      <c r="J22" s="65" t="s">
        <v>15</v>
      </c>
      <c r="K22" s="79">
        <f>MOD(K21+TIME(0,15,0),1)</f>
        <v>0.95277777777777761</v>
      </c>
      <c r="L22" s="79">
        <f t="shared" ref="L22:O22" si="10">MOD(L21+TIME(0,15,0),1)</f>
        <v>0.97569444444444431</v>
      </c>
      <c r="M22" s="79">
        <f t="shared" si="10"/>
        <v>1.7361111111111091E-2</v>
      </c>
      <c r="N22" s="79">
        <f t="shared" si="10"/>
        <v>6.0416666666666667E-2</v>
      </c>
      <c r="O22" s="94">
        <f t="shared" si="10"/>
        <v>0.1</v>
      </c>
    </row>
    <row r="23" spans="1:16" s="10" customFormat="1" ht="24.9" customHeight="1" x14ac:dyDescent="0.25">
      <c r="A23" s="59" t="s">
        <v>33</v>
      </c>
      <c r="B23" s="51">
        <f>MOD(B22+TIME(0,5,0),1)</f>
        <v>0.92916666666666659</v>
      </c>
      <c r="C23" s="51">
        <f>MOD(C22+TIME(0,5,0),1)</f>
        <v>0.96805555555555545</v>
      </c>
      <c r="D23" s="47"/>
      <c r="E23" s="50"/>
      <c r="F23" s="53"/>
      <c r="G23" s="37"/>
      <c r="H23" s="29"/>
      <c r="I23" s="29"/>
      <c r="J23" s="65" t="s">
        <v>4</v>
      </c>
      <c r="K23" s="79">
        <f t="shared" ref="K23" si="11">MOD(K22+TIME(0,5,0),1)</f>
        <v>0.95624999999999982</v>
      </c>
      <c r="L23" s="79">
        <f t="shared" ref="L23:M25" si="12">MOD(L22+TIME(0,5,0),1)</f>
        <v>0.97916666666666652</v>
      </c>
      <c r="M23" s="79">
        <f t="shared" si="12"/>
        <v>2.0833333333333315E-2</v>
      </c>
      <c r="N23" s="79">
        <f t="shared" ref="N23:O25" si="13">MOD(N22+TIME(0,5,0),1)</f>
        <v>6.3888888888888884E-2</v>
      </c>
      <c r="O23" s="94">
        <f t="shared" si="13"/>
        <v>0.10347222222222223</v>
      </c>
    </row>
    <row r="24" spans="1:16" s="10" customFormat="1" ht="24.9" customHeight="1" x14ac:dyDescent="0.25">
      <c r="A24" s="75" t="s">
        <v>4</v>
      </c>
      <c r="B24" s="52">
        <f>MOD(B23+TIME(0,35,0),1)</f>
        <v>0.95347222222222217</v>
      </c>
      <c r="C24" s="52">
        <f>MOD(C23+TIME(0,35,0),1)</f>
        <v>0.99236111111111103</v>
      </c>
      <c r="D24" s="47"/>
      <c r="E24" s="50"/>
      <c r="F24" s="53"/>
      <c r="G24" s="37"/>
      <c r="H24" s="29"/>
      <c r="I24" s="29"/>
      <c r="J24" s="65" t="s">
        <v>11</v>
      </c>
      <c r="K24" s="79">
        <f t="shared" ref="K24" si="14">MOD(K23+TIME(0,5,0),1)</f>
        <v>0.95972222222222203</v>
      </c>
      <c r="L24" s="79">
        <f t="shared" si="12"/>
        <v>0.98263888888888873</v>
      </c>
      <c r="M24" s="79">
        <f t="shared" si="12"/>
        <v>2.4305555555555539E-2</v>
      </c>
      <c r="N24" s="79">
        <f t="shared" si="13"/>
        <v>6.7361111111111108E-2</v>
      </c>
      <c r="O24" s="94">
        <f t="shared" si="13"/>
        <v>0.10694444444444445</v>
      </c>
    </row>
    <row r="25" spans="1:16" s="10" customFormat="1" ht="24.9" customHeight="1" x14ac:dyDescent="0.25">
      <c r="A25" s="74" t="s">
        <v>32</v>
      </c>
      <c r="B25" s="91">
        <f>MOD(B24+TIME(0,10,0),1)</f>
        <v>0.96041666666666659</v>
      </c>
      <c r="C25" s="91">
        <f>MOD(C24+TIME(0,10,0),1)</f>
        <v>0.99930555555555545</v>
      </c>
      <c r="D25" s="47"/>
      <c r="E25" s="50"/>
      <c r="F25" s="53"/>
      <c r="G25" s="37"/>
      <c r="H25" s="29"/>
      <c r="I25" s="29"/>
      <c r="J25" s="65" t="s">
        <v>10</v>
      </c>
      <c r="K25" s="79">
        <f t="shared" ref="K25" si="15">MOD(K24+TIME(0,5,0),1)</f>
        <v>0.96319444444444424</v>
      </c>
      <c r="L25" s="79">
        <f t="shared" si="12"/>
        <v>0.98611111111111094</v>
      </c>
      <c r="M25" s="79">
        <f t="shared" si="12"/>
        <v>2.7777777777777762E-2</v>
      </c>
      <c r="N25" s="79">
        <f t="shared" si="13"/>
        <v>7.0833333333333331E-2</v>
      </c>
      <c r="O25" s="94">
        <f t="shared" si="13"/>
        <v>0.11041666666666668</v>
      </c>
    </row>
    <row r="26" spans="1:16" s="10" customFormat="1" ht="24.9" customHeight="1" x14ac:dyDescent="0.25">
      <c r="A26" s="76" t="s">
        <v>2</v>
      </c>
      <c r="B26" s="96">
        <v>0.96597222222222223</v>
      </c>
      <c r="C26" s="96" t="s">
        <v>38</v>
      </c>
      <c r="D26" s="99"/>
      <c r="E26" s="50"/>
      <c r="F26" s="53"/>
      <c r="G26" s="37"/>
      <c r="H26" s="29"/>
      <c r="I26" s="29"/>
      <c r="J26" s="65" t="s">
        <v>9</v>
      </c>
      <c r="K26" s="79">
        <f t="shared" ref="K26:M27" si="16">MOD(K25+TIME(0,4,0),1)</f>
        <v>0.96597222222222201</v>
      </c>
      <c r="L26" s="79">
        <f t="shared" si="16"/>
        <v>0.98888888888888871</v>
      </c>
      <c r="M26" s="79">
        <f t="shared" si="16"/>
        <v>3.0555555555555541E-2</v>
      </c>
      <c r="N26" s="79">
        <f t="shared" ref="N26:O27" si="17">MOD(N25+TIME(0,4,0),1)</f>
        <v>7.3611111111111113E-2</v>
      </c>
      <c r="O26" s="94">
        <f t="shared" si="17"/>
        <v>0.11319444444444446</v>
      </c>
    </row>
    <row r="27" spans="1:16" s="10" customFormat="1" ht="24.9" customHeight="1" x14ac:dyDescent="0.25">
      <c r="A27" s="74" t="s">
        <v>1</v>
      </c>
      <c r="B27" s="97" t="s">
        <v>55</v>
      </c>
      <c r="C27" s="97" t="s">
        <v>50</v>
      </c>
      <c r="D27" s="100"/>
      <c r="E27" s="50"/>
      <c r="F27" s="53"/>
      <c r="G27" s="37"/>
      <c r="H27" s="29"/>
      <c r="I27" s="29"/>
      <c r="J27" s="62" t="s">
        <v>32</v>
      </c>
      <c r="K27" s="35">
        <f t="shared" si="16"/>
        <v>0.96874999999999978</v>
      </c>
      <c r="L27" s="35">
        <f t="shared" si="16"/>
        <v>0.99166666666666647</v>
      </c>
      <c r="M27" s="35">
        <f t="shared" si="16"/>
        <v>3.3333333333333319E-2</v>
      </c>
      <c r="N27" s="35">
        <f t="shared" si="17"/>
        <v>7.6388888888888895E-2</v>
      </c>
      <c r="O27" s="91">
        <f t="shared" si="17"/>
        <v>0.11597222222222224</v>
      </c>
    </row>
    <row r="28" spans="1:16" s="10" customFormat="1" ht="24.9" customHeight="1" x14ac:dyDescent="0.3">
      <c r="A28" s="60" t="s">
        <v>7</v>
      </c>
      <c r="B28" s="92" t="s">
        <v>27</v>
      </c>
      <c r="C28" s="92" t="s">
        <v>27</v>
      </c>
      <c r="D28" s="47"/>
      <c r="E28" s="50"/>
      <c r="F28" s="53"/>
      <c r="G28" s="37"/>
      <c r="H28" s="53"/>
      <c r="I28" s="29"/>
      <c r="J28" s="31"/>
    </row>
    <row r="29" spans="1:16" s="10" customFormat="1" ht="24.9" hidden="1" customHeight="1" x14ac:dyDescent="0.3">
      <c r="A29" s="46"/>
      <c r="B29" s="46"/>
      <c r="C29" s="73">
        <f>MOD(B25-B23,1)</f>
        <v>3.125E-2</v>
      </c>
      <c r="D29" s="73">
        <f>MOD(C25-C23,1)</f>
        <v>3.125E-2</v>
      </c>
      <c r="E29" s="50"/>
      <c r="F29" s="53"/>
      <c r="G29" s="37"/>
      <c r="H29" s="53"/>
      <c r="I29" s="29"/>
      <c r="J29" s="31"/>
      <c r="K29" s="73">
        <f>MOD(K27-K21,1)</f>
        <v>2.6388888888888795E-2</v>
      </c>
      <c r="L29" s="73">
        <f>MOD(L27-L21,1)</f>
        <v>2.6388888888888795E-2</v>
      </c>
      <c r="M29" s="73">
        <f>MOD(M27-M21,1)</f>
        <v>2.6388888888888892E-2</v>
      </c>
      <c r="N29" s="73">
        <f>MOD(N27-N21,1)</f>
        <v>2.6388888888888892E-2</v>
      </c>
      <c r="O29" s="73">
        <f>MOD(O27-O21,1)</f>
        <v>2.6388888888888906E-2</v>
      </c>
    </row>
    <row r="30" spans="1:16" s="10" customFormat="1" ht="27.9" customHeight="1" x14ac:dyDescent="0.25">
      <c r="A30" s="20" t="s">
        <v>20</v>
      </c>
      <c r="B30" s="20"/>
      <c r="C30" s="30"/>
      <c r="D30" s="50"/>
      <c r="E30" s="50"/>
      <c r="F30" s="53"/>
      <c r="G30" s="37"/>
      <c r="H30" s="53"/>
      <c r="I30" s="29"/>
      <c r="J30" s="20" t="s">
        <v>21</v>
      </c>
      <c r="K30" s="20"/>
      <c r="L30" s="20"/>
    </row>
    <row r="31" spans="1:16" s="10" customFormat="1" ht="17.399999999999999" x14ac:dyDescent="0.25">
      <c r="A31" s="32" t="s">
        <v>26</v>
      </c>
      <c r="B31" s="32"/>
      <c r="C31" s="32"/>
      <c r="D31" s="54"/>
      <c r="E31" s="54"/>
      <c r="F31" s="54"/>
      <c r="G31" s="54"/>
      <c r="H31" s="54"/>
      <c r="I31" s="29"/>
      <c r="J31" s="32" t="s">
        <v>23</v>
      </c>
      <c r="K31" s="32"/>
      <c r="L31" s="32"/>
      <c r="M31" s="32"/>
      <c r="N31" s="32"/>
      <c r="O31" s="32"/>
    </row>
    <row r="32" spans="1:16" s="10" customFormat="1" ht="24.9" customHeight="1" x14ac:dyDescent="0.25">
      <c r="A32" s="59" t="s">
        <v>0</v>
      </c>
      <c r="B32" s="69" t="s">
        <v>52</v>
      </c>
      <c r="C32" s="69" t="s">
        <v>52</v>
      </c>
      <c r="D32" s="69" t="s">
        <v>52</v>
      </c>
      <c r="E32" s="71" t="str">
        <f t="shared" ref="E32:F32" si="18">E5</f>
        <v>Wed / Thu / Fri</v>
      </c>
      <c r="F32" s="69" t="str">
        <f t="shared" si="18"/>
        <v>Wed / Thu / Fri</v>
      </c>
      <c r="G32" s="72"/>
      <c r="H32" s="72"/>
      <c r="I32" s="42"/>
      <c r="J32" s="64" t="s">
        <v>0</v>
      </c>
      <c r="K32" s="69" t="s">
        <v>52</v>
      </c>
      <c r="L32" s="69" t="s">
        <v>52</v>
      </c>
      <c r="M32" s="69" t="s">
        <v>52</v>
      </c>
      <c r="N32" s="71" t="str">
        <f>N5</f>
        <v>Wed / Thu / Fri</v>
      </c>
      <c r="O32" s="71" t="str">
        <f>O5</f>
        <v>Wed / Thu / Fri</v>
      </c>
    </row>
    <row r="33" spans="1:16" s="10" customFormat="1" ht="24.9" customHeight="1" x14ac:dyDescent="0.25">
      <c r="A33" s="74" t="s">
        <v>8</v>
      </c>
      <c r="B33" s="90" t="s">
        <v>28</v>
      </c>
      <c r="C33" s="90" t="s">
        <v>28</v>
      </c>
      <c r="D33" s="90" t="s">
        <v>28</v>
      </c>
      <c r="E33" s="90" t="s">
        <v>28</v>
      </c>
      <c r="F33" s="90" t="s">
        <v>28</v>
      </c>
      <c r="G33" s="85"/>
      <c r="H33" s="44"/>
      <c r="I33" s="72"/>
      <c r="J33" s="62" t="s">
        <v>8</v>
      </c>
      <c r="K33" s="90" t="s">
        <v>29</v>
      </c>
      <c r="L33" s="90" t="s">
        <v>29</v>
      </c>
      <c r="M33" s="68" t="s">
        <v>29</v>
      </c>
      <c r="N33" s="68" t="s">
        <v>29</v>
      </c>
      <c r="O33" s="68" t="s">
        <v>29</v>
      </c>
    </row>
    <row r="34" spans="1:16" s="10" customFormat="1" ht="24.9" customHeight="1" x14ac:dyDescent="0.25">
      <c r="A34" s="59" t="s">
        <v>1</v>
      </c>
      <c r="B34" s="87" t="str">
        <f t="shared" ref="B34:F35" si="19">B7</f>
        <v>N191</v>
      </c>
      <c r="C34" s="87" t="str">
        <f t="shared" si="19"/>
        <v>213L</v>
      </c>
      <c r="D34" s="87" t="str">
        <f t="shared" si="19"/>
        <v>N195</v>
      </c>
      <c r="E34" s="87" t="str">
        <f t="shared" si="19"/>
        <v>248G</v>
      </c>
      <c r="F34" s="87" t="str">
        <f t="shared" si="19"/>
        <v xml:space="preserve"> 118Z</v>
      </c>
      <c r="G34" s="85"/>
      <c r="H34" s="44"/>
      <c r="I34" s="44"/>
      <c r="J34" s="61" t="s">
        <v>35</v>
      </c>
      <c r="K34" s="52">
        <f t="shared" ref="K34:O35" si="20">MOD(K35-TIME(0,3,0),1)</f>
        <v>0.94027777777777788</v>
      </c>
      <c r="L34" s="52">
        <f t="shared" si="20"/>
        <v>0.96250000000000002</v>
      </c>
      <c r="M34" s="52">
        <f t="shared" si="20"/>
        <v>0.99930555555555556</v>
      </c>
      <c r="N34" s="52">
        <f t="shared" si="20"/>
        <v>4.0972222222222215E-2</v>
      </c>
      <c r="O34" s="51">
        <f t="shared" si="20"/>
        <v>8.2638888888888887E-2</v>
      </c>
    </row>
    <row r="35" spans="1:16" s="10" customFormat="1" ht="24.9" customHeight="1" x14ac:dyDescent="0.25">
      <c r="A35" s="77" t="s">
        <v>3</v>
      </c>
      <c r="B35" s="88">
        <f t="shared" si="19"/>
        <v>0.91111111111111109</v>
      </c>
      <c r="C35" s="88">
        <f t="shared" si="19"/>
        <v>0.93402777777777779</v>
      </c>
      <c r="D35" s="88">
        <f t="shared" si="19"/>
        <v>0.97569444444444453</v>
      </c>
      <c r="E35" s="88">
        <f t="shared" si="19"/>
        <v>1.8749999999999999E-2</v>
      </c>
      <c r="F35" s="88">
        <f t="shared" si="19"/>
        <v>5.8333333333333327E-2</v>
      </c>
      <c r="G35" s="86"/>
      <c r="H35" s="49"/>
      <c r="I35" s="44"/>
      <c r="J35" s="61" t="s">
        <v>14</v>
      </c>
      <c r="K35" s="52">
        <f t="shared" si="20"/>
        <v>0.9423611111111112</v>
      </c>
      <c r="L35" s="52">
        <f t="shared" si="20"/>
        <v>0.96458333333333335</v>
      </c>
      <c r="M35" s="34">
        <f t="shared" si="20"/>
        <v>1.3888888888888879E-3</v>
      </c>
      <c r="N35" s="34">
        <f t="shared" si="20"/>
        <v>4.3055555555555548E-2</v>
      </c>
      <c r="O35" s="34">
        <f t="shared" si="20"/>
        <v>8.4722222222222227E-2</v>
      </c>
    </row>
    <row r="36" spans="1:16" s="10" customFormat="1" ht="24.9" customHeight="1" x14ac:dyDescent="0.25">
      <c r="A36" s="59" t="s">
        <v>32</v>
      </c>
      <c r="B36" s="51">
        <f t="shared" ref="B36:F36" si="21">MOD(B35+TIME(0,5,0),1)</f>
        <v>0.9145833333333333</v>
      </c>
      <c r="C36" s="51">
        <f t="shared" si="21"/>
        <v>0.9375</v>
      </c>
      <c r="D36" s="51">
        <f t="shared" si="21"/>
        <v>0.97916666666666674</v>
      </c>
      <c r="E36" s="51">
        <f t="shared" si="21"/>
        <v>2.222222222222222E-2</v>
      </c>
      <c r="F36" s="51">
        <f t="shared" si="21"/>
        <v>6.1805555555555551E-2</v>
      </c>
      <c r="G36" s="47"/>
      <c r="H36" s="45"/>
      <c r="I36" s="44"/>
      <c r="J36" s="61" t="s">
        <v>13</v>
      </c>
      <c r="K36" s="52">
        <f t="shared" ref="K36:O36" si="22">MOD(K37-TIME(0,2,0),1)</f>
        <v>0.94444444444444453</v>
      </c>
      <c r="L36" s="52">
        <f t="shared" si="22"/>
        <v>0.96666666666666667</v>
      </c>
      <c r="M36" s="34">
        <f t="shared" si="22"/>
        <v>3.4722222222222212E-3</v>
      </c>
      <c r="N36" s="34">
        <f t="shared" si="22"/>
        <v>4.5138888888888881E-2</v>
      </c>
      <c r="O36" s="34">
        <f t="shared" si="22"/>
        <v>8.6805555555555566E-2</v>
      </c>
    </row>
    <row r="37" spans="1:16" s="10" customFormat="1" ht="24.9" customHeight="1" x14ac:dyDescent="0.25">
      <c r="A37" s="75" t="s">
        <v>9</v>
      </c>
      <c r="B37" s="34">
        <f t="shared" ref="B37" si="23">MOD(B36+TIME(0,4,0),1)</f>
        <v>0.91736111111111107</v>
      </c>
      <c r="C37" s="34">
        <f t="shared" ref="C37:D37" si="24">MOD(C36+TIME(0,4,0),1)</f>
        <v>0.94027777777777777</v>
      </c>
      <c r="D37" s="34">
        <f t="shared" si="24"/>
        <v>0.98194444444444451</v>
      </c>
      <c r="E37" s="34">
        <f t="shared" ref="E37:F38" si="25">MOD(E36+TIME(0,4,0),1)</f>
        <v>2.4999999999999998E-2</v>
      </c>
      <c r="F37" s="52">
        <f t="shared" si="25"/>
        <v>6.4583333333333326E-2</v>
      </c>
      <c r="G37" s="45"/>
      <c r="H37" s="45"/>
      <c r="I37" s="44"/>
      <c r="J37" s="61" t="s">
        <v>12</v>
      </c>
      <c r="K37" s="52">
        <f t="shared" ref="K37:O37" si="26">MOD(K38-TIME(0,8,0),1)</f>
        <v>0.94583333333333341</v>
      </c>
      <c r="L37" s="52">
        <f t="shared" si="26"/>
        <v>0.96805555555555556</v>
      </c>
      <c r="M37" s="34">
        <f t="shared" si="26"/>
        <v>4.8611111111111103E-3</v>
      </c>
      <c r="N37" s="34">
        <f t="shared" si="26"/>
        <v>4.6527777777777772E-2</v>
      </c>
      <c r="O37" s="34">
        <f t="shared" si="26"/>
        <v>8.819444444444445E-2</v>
      </c>
    </row>
    <row r="38" spans="1:16" s="10" customFormat="1" ht="24.9" customHeight="1" x14ac:dyDescent="0.25">
      <c r="A38" s="75" t="s">
        <v>10</v>
      </c>
      <c r="B38" s="34">
        <f t="shared" ref="B38" si="27">MOD(B37+TIME(0,4,0),1)</f>
        <v>0.92013888888888884</v>
      </c>
      <c r="C38" s="34">
        <f t="shared" ref="C38:D38" si="28">MOD(C37+TIME(0,4,0),1)</f>
        <v>0.94305555555555554</v>
      </c>
      <c r="D38" s="34">
        <f t="shared" si="28"/>
        <v>0.98472222222222228</v>
      </c>
      <c r="E38" s="34">
        <f t="shared" si="25"/>
        <v>2.7777777777777776E-2</v>
      </c>
      <c r="F38" s="52">
        <f t="shared" si="25"/>
        <v>6.7361111111111108E-2</v>
      </c>
      <c r="G38" s="45"/>
      <c r="H38" s="45"/>
      <c r="I38" s="45"/>
      <c r="J38" s="62" t="s">
        <v>5</v>
      </c>
      <c r="K38" s="52">
        <f>MOD(K39-TIME(0,5,0),1)</f>
        <v>0.95138888888888895</v>
      </c>
      <c r="L38" s="52">
        <f>MOD(L39-TIME(0,5,0),1)</f>
        <v>0.97361111111111109</v>
      </c>
      <c r="M38" s="34">
        <f t="shared" ref="M38:O38" si="29">MOD(M39-TIME(0,5,0),1)</f>
        <v>1.0416666666666666E-2</v>
      </c>
      <c r="N38" s="34">
        <f t="shared" si="29"/>
        <v>5.2083333333333329E-2</v>
      </c>
      <c r="O38" s="35">
        <f t="shared" si="29"/>
        <v>9.375E-2</v>
      </c>
    </row>
    <row r="39" spans="1:16" s="10" customFormat="1" ht="24.9" customHeight="1" x14ac:dyDescent="0.25">
      <c r="A39" s="75" t="s">
        <v>11</v>
      </c>
      <c r="B39" s="34">
        <f t="shared" ref="B39:F39" si="30">MOD(B38+TIME(0,5,0),1)</f>
        <v>0.92361111111111105</v>
      </c>
      <c r="C39" s="34">
        <f t="shared" si="30"/>
        <v>0.94652777777777775</v>
      </c>
      <c r="D39" s="34">
        <f t="shared" si="30"/>
        <v>0.98819444444444449</v>
      </c>
      <c r="E39" s="34">
        <f t="shared" si="30"/>
        <v>3.125E-2</v>
      </c>
      <c r="F39" s="52">
        <f t="shared" si="30"/>
        <v>7.0833333333333331E-2</v>
      </c>
      <c r="G39" s="45"/>
      <c r="H39" s="45"/>
      <c r="I39" s="45"/>
      <c r="J39" s="67" t="s">
        <v>2</v>
      </c>
      <c r="K39" s="89">
        <f t="shared" ref="K39:N41" si="31">B12</f>
        <v>0.95486111111111116</v>
      </c>
      <c r="L39" s="89">
        <f t="shared" si="31"/>
        <v>0.9770833333333333</v>
      </c>
      <c r="M39" s="89">
        <f t="shared" si="31"/>
        <v>1.3888888888888888E-2</v>
      </c>
      <c r="N39" s="89">
        <f t="shared" si="31"/>
        <v>5.5555555555555552E-2</v>
      </c>
      <c r="O39" s="89">
        <v>9.7222222222222224E-2</v>
      </c>
    </row>
    <row r="40" spans="1:16" s="10" customFormat="1" ht="24.9" customHeight="1" x14ac:dyDescent="0.25">
      <c r="A40" s="75" t="s">
        <v>4</v>
      </c>
      <c r="B40" s="34">
        <f t="shared" ref="B40:F40" si="32">MOD(B39+TIME(0,6,0),1)</f>
        <v>0.9277777777777777</v>
      </c>
      <c r="C40" s="34">
        <f t="shared" si="32"/>
        <v>0.9506944444444444</v>
      </c>
      <c r="D40" s="34">
        <f t="shared" si="32"/>
        <v>0.99236111111111114</v>
      </c>
      <c r="E40" s="34">
        <f t="shared" si="32"/>
        <v>3.5416666666666666E-2</v>
      </c>
      <c r="F40" s="52">
        <f t="shared" si="32"/>
        <v>7.4999999999999997E-2</v>
      </c>
      <c r="G40" s="45"/>
      <c r="H40" s="45"/>
      <c r="I40" s="45"/>
      <c r="J40" s="62" t="s">
        <v>1</v>
      </c>
      <c r="K40" s="90" t="str">
        <f t="shared" si="31"/>
        <v>N091</v>
      </c>
      <c r="L40" s="90" t="str">
        <f t="shared" si="31"/>
        <v>292M</v>
      </c>
      <c r="M40" s="90" t="str">
        <f t="shared" si="31"/>
        <v>N095</v>
      </c>
      <c r="N40" s="90" t="str">
        <f t="shared" si="31"/>
        <v>298G</v>
      </c>
      <c r="O40" s="90" t="s">
        <v>45</v>
      </c>
    </row>
    <row r="41" spans="1:16" s="10" customFormat="1" ht="24.9" customHeight="1" x14ac:dyDescent="0.25">
      <c r="A41" s="75" t="s">
        <v>12</v>
      </c>
      <c r="B41" s="34">
        <f t="shared" ref="B41:F41" si="33">MOD(B40+TIME(0,38,0),1)</f>
        <v>0.95416666666666661</v>
      </c>
      <c r="C41" s="34">
        <f t="shared" si="33"/>
        <v>0.9770833333333333</v>
      </c>
      <c r="D41" s="34">
        <f t="shared" si="33"/>
        <v>1.8750000000000044E-2</v>
      </c>
      <c r="E41" s="34">
        <f t="shared" si="33"/>
        <v>6.1805555555555558E-2</v>
      </c>
      <c r="F41" s="52">
        <f t="shared" si="33"/>
        <v>0.10138888888888889</v>
      </c>
      <c r="G41" s="45"/>
      <c r="H41" s="45"/>
      <c r="I41" s="45"/>
      <c r="J41" s="66" t="s">
        <v>7</v>
      </c>
      <c r="K41" s="92" t="str">
        <f t="shared" si="31"/>
        <v>Newcastle Intg</v>
      </c>
      <c r="L41" s="92" t="str">
        <f t="shared" si="31"/>
        <v>Newcastle Intg</v>
      </c>
      <c r="M41" s="92" t="str">
        <f t="shared" si="31"/>
        <v>Newcastle Intg</v>
      </c>
      <c r="N41" s="92" t="str">
        <f t="shared" si="31"/>
        <v>Newcastle Intg</v>
      </c>
      <c r="O41" s="92" t="s">
        <v>6</v>
      </c>
    </row>
    <row r="42" spans="1:16" s="10" customFormat="1" ht="24.9" customHeight="1" x14ac:dyDescent="0.25">
      <c r="A42" s="75" t="s">
        <v>13</v>
      </c>
      <c r="B42" s="34">
        <f t="shared" ref="B42:F42" si="34">MOD(B41+TIME(0,2,0),1)</f>
        <v>0.95555555555555549</v>
      </c>
      <c r="C42" s="34">
        <f t="shared" si="34"/>
        <v>0.97847222222222219</v>
      </c>
      <c r="D42" s="34">
        <f t="shared" si="34"/>
        <v>2.0138888888888932E-2</v>
      </c>
      <c r="E42" s="34">
        <f t="shared" si="34"/>
        <v>6.3194444444444442E-2</v>
      </c>
      <c r="F42" s="52">
        <f t="shared" si="34"/>
        <v>0.10277777777777777</v>
      </c>
      <c r="G42" s="45"/>
      <c r="H42" s="45"/>
      <c r="I42" s="45"/>
    </row>
    <row r="43" spans="1:16" s="10" customFormat="1" ht="24.9" customHeight="1" x14ac:dyDescent="0.25">
      <c r="A43" s="75" t="s">
        <v>14</v>
      </c>
      <c r="B43" s="34">
        <f t="shared" ref="B43" si="35">MOD(B42+TIME(0,3,0),1)</f>
        <v>0.95763888888888882</v>
      </c>
      <c r="C43" s="34">
        <f t="shared" ref="C43:D43" si="36">MOD(C42+TIME(0,3,0),1)</f>
        <v>0.98055555555555551</v>
      </c>
      <c r="D43" s="34">
        <f t="shared" si="36"/>
        <v>2.2222222222222265E-2</v>
      </c>
      <c r="E43" s="34">
        <f t="shared" ref="E43:F44" si="37">MOD(E42+TIME(0,3,0),1)</f>
        <v>6.5277777777777782E-2</v>
      </c>
      <c r="F43" s="52">
        <f t="shared" si="37"/>
        <v>0.10486111111111111</v>
      </c>
      <c r="G43" s="45"/>
      <c r="H43" s="45"/>
      <c r="I43" s="45"/>
    </row>
    <row r="44" spans="1:16" s="10" customFormat="1" ht="24.9" customHeight="1" x14ac:dyDescent="0.25">
      <c r="A44" s="74" t="s">
        <v>35</v>
      </c>
      <c r="B44" s="35">
        <f t="shared" ref="B44" si="38">MOD(B43+TIME(0,3,0),1)</f>
        <v>0.95972222222222214</v>
      </c>
      <c r="C44" s="91">
        <f t="shared" ref="C44:D44" si="39">MOD(C43+TIME(0,3,0),1)</f>
        <v>0.98263888888888884</v>
      </c>
      <c r="D44" s="35">
        <f t="shared" si="39"/>
        <v>2.4305555555555598E-2</v>
      </c>
      <c r="E44" s="35">
        <f t="shared" si="37"/>
        <v>6.7361111111111122E-2</v>
      </c>
      <c r="F44" s="91">
        <f t="shared" si="37"/>
        <v>0.10694444444444445</v>
      </c>
      <c r="G44" s="45"/>
      <c r="H44" s="45"/>
      <c r="I44" s="45"/>
      <c r="J44" s="42"/>
      <c r="K44" s="42"/>
      <c r="L44" s="42"/>
      <c r="M44" s="42"/>
      <c r="N44" s="42"/>
      <c r="O44" s="42"/>
      <c r="P44" s="42"/>
    </row>
    <row r="45" spans="1:16" s="10" customFormat="1" ht="24.9" customHeight="1" x14ac:dyDescent="0.25">
      <c r="A45" s="48"/>
      <c r="B45" s="48"/>
      <c r="C45" s="48"/>
      <c r="D45" s="47"/>
      <c r="E45" s="47"/>
      <c r="F45" s="47"/>
      <c r="G45" s="47"/>
      <c r="H45" s="47"/>
      <c r="I45" s="45"/>
      <c r="J45" s="42"/>
      <c r="K45" s="42"/>
      <c r="L45" s="42"/>
      <c r="M45" s="42"/>
      <c r="N45" s="42"/>
      <c r="O45" s="42"/>
      <c r="P45" s="42"/>
    </row>
    <row r="46" spans="1:16" s="10" customFormat="1" ht="24.9" customHeight="1" x14ac:dyDescent="0.25">
      <c r="A46" s="32" t="s">
        <v>25</v>
      </c>
      <c r="B46" s="32"/>
      <c r="C46" s="32"/>
      <c r="D46" s="48"/>
      <c r="E46" s="47"/>
      <c r="F46" s="47"/>
      <c r="G46" s="47"/>
      <c r="H46" s="47"/>
      <c r="I46" s="47"/>
      <c r="J46" s="32" t="s">
        <v>26</v>
      </c>
      <c r="L46" s="32"/>
      <c r="M46" s="42"/>
      <c r="N46" s="42"/>
      <c r="O46" s="42"/>
      <c r="P46" s="42"/>
    </row>
    <row r="47" spans="1:16" s="10" customFormat="1" ht="24.9" customHeight="1" x14ac:dyDescent="0.25">
      <c r="A47" s="59" t="s">
        <v>0</v>
      </c>
      <c r="B47" s="69" t="s">
        <v>52</v>
      </c>
      <c r="C47" s="69" t="s">
        <v>52</v>
      </c>
      <c r="D47" s="98"/>
      <c r="E47" s="47"/>
      <c r="F47" s="47"/>
      <c r="G47" s="47"/>
      <c r="H47" s="47"/>
      <c r="I47" s="47"/>
      <c r="J47" s="64" t="s">
        <v>0</v>
      </c>
      <c r="K47" s="69" t="s">
        <v>52</v>
      </c>
      <c r="L47" s="69" t="s">
        <v>52</v>
      </c>
      <c r="M47" s="42"/>
      <c r="N47" s="42"/>
      <c r="O47" s="42"/>
    </row>
    <row r="48" spans="1:16" s="10" customFormat="1" ht="22.5" customHeight="1" x14ac:dyDescent="0.25">
      <c r="A48" s="74" t="s">
        <v>8</v>
      </c>
      <c r="B48" s="90" t="s">
        <v>28</v>
      </c>
      <c r="C48" s="90" t="s">
        <v>28</v>
      </c>
      <c r="D48" s="85"/>
      <c r="E48" s="47"/>
      <c r="F48" s="47"/>
      <c r="G48" s="47"/>
      <c r="H48" s="47"/>
      <c r="I48" s="47"/>
      <c r="J48" s="62" t="s">
        <v>8</v>
      </c>
      <c r="K48" s="90" t="s">
        <v>29</v>
      </c>
      <c r="L48" s="90" t="s">
        <v>29</v>
      </c>
      <c r="M48" s="42"/>
      <c r="N48" s="42"/>
      <c r="O48" s="42"/>
    </row>
    <row r="49" spans="1:16" s="10" customFormat="1" ht="24.9" customHeight="1" x14ac:dyDescent="0.25">
      <c r="A49" s="59" t="s">
        <v>35</v>
      </c>
      <c r="B49" s="51">
        <v>0.93333333333333324</v>
      </c>
      <c r="C49" s="51">
        <v>0.97361111111111109</v>
      </c>
      <c r="D49" s="47"/>
      <c r="E49" s="47"/>
      <c r="F49" s="47"/>
      <c r="G49" s="47"/>
      <c r="H49" s="47"/>
      <c r="I49" s="47"/>
      <c r="J49" s="64" t="s">
        <v>1</v>
      </c>
      <c r="K49" s="87" t="str">
        <f>B21</f>
        <v>290Y</v>
      </c>
      <c r="L49" s="87" t="str">
        <f>C21</f>
        <v>282L</v>
      </c>
      <c r="M49" s="42"/>
      <c r="N49" s="42"/>
      <c r="O49" s="42"/>
    </row>
    <row r="50" spans="1:16" s="10" customFormat="1" ht="24.9" customHeight="1" x14ac:dyDescent="0.25">
      <c r="A50" s="75" t="s">
        <v>14</v>
      </c>
      <c r="B50" s="52">
        <f t="shared" ref="B50:C51" si="40">MOD(B49+TIME(0,3,0),1)</f>
        <v>0.93541666666666656</v>
      </c>
      <c r="C50" s="52">
        <f t="shared" si="40"/>
        <v>0.97569444444444442</v>
      </c>
      <c r="D50" s="47"/>
      <c r="E50" s="47"/>
      <c r="F50" s="47"/>
      <c r="G50" s="47"/>
      <c r="H50" s="47"/>
      <c r="I50" s="47"/>
      <c r="J50" s="63" t="s">
        <v>3</v>
      </c>
      <c r="K50" s="88">
        <f>B22</f>
        <v>0.92569444444444438</v>
      </c>
      <c r="L50" s="88">
        <f>C22</f>
        <v>0.96458333333333324</v>
      </c>
      <c r="M50" s="42"/>
      <c r="N50" s="42"/>
      <c r="O50" s="42"/>
    </row>
    <row r="51" spans="1:16" s="10" customFormat="1" ht="24.9" customHeight="1" x14ac:dyDescent="0.25">
      <c r="A51" s="75" t="s">
        <v>13</v>
      </c>
      <c r="B51" s="34">
        <f t="shared" si="40"/>
        <v>0.93749999999999989</v>
      </c>
      <c r="C51" s="34">
        <f t="shared" si="40"/>
        <v>0.97777777777777775</v>
      </c>
      <c r="D51" s="47"/>
      <c r="E51" s="45"/>
      <c r="F51" s="45"/>
      <c r="G51" s="45"/>
      <c r="H51" s="45"/>
      <c r="I51" s="45"/>
      <c r="J51" s="61" t="s">
        <v>33</v>
      </c>
      <c r="K51" s="51">
        <f>MOD(K50+TIME(0,5,0),1)</f>
        <v>0.92916666666666659</v>
      </c>
      <c r="L51" s="51">
        <f>MOD(L50+TIME(0,5,0),1)</f>
        <v>0.96805555555555545</v>
      </c>
      <c r="M51" s="42"/>
      <c r="N51" s="42"/>
      <c r="O51" s="42"/>
    </row>
    <row r="52" spans="1:16" s="10" customFormat="1" ht="24.9" customHeight="1" x14ac:dyDescent="0.25">
      <c r="A52" s="75" t="s">
        <v>12</v>
      </c>
      <c r="B52" s="34">
        <f>MOD(B51+TIME(0,2,0),1)</f>
        <v>0.93888888888888877</v>
      </c>
      <c r="C52" s="34">
        <f>MOD(C51+TIME(0,2,0),1)</f>
        <v>0.97916666666666663</v>
      </c>
      <c r="D52" s="47"/>
      <c r="E52" s="45"/>
      <c r="F52" s="45"/>
      <c r="G52" s="45"/>
      <c r="H52" s="45"/>
      <c r="I52" s="45"/>
      <c r="J52" s="61" t="s">
        <v>12</v>
      </c>
      <c r="K52" s="52">
        <f>MOD(K51+TIME(0,8,0),1)</f>
        <v>0.93472222222222212</v>
      </c>
      <c r="L52" s="52">
        <f>MOD(L51+TIME(0,8,0),1)</f>
        <v>0.97361111111111098</v>
      </c>
      <c r="M52" s="42"/>
      <c r="N52" s="42"/>
      <c r="O52" s="42"/>
    </row>
    <row r="53" spans="1:16" s="10" customFormat="1" ht="24.9" customHeight="1" x14ac:dyDescent="0.25">
      <c r="A53" s="75" t="s">
        <v>4</v>
      </c>
      <c r="B53" s="34">
        <f>MOD(B52+TIME(0,35,0),1)</f>
        <v>0.96319444444444435</v>
      </c>
      <c r="C53" s="34">
        <f>MOD(C52+TIME(0,35,0),1)</f>
        <v>3.4722222222220989E-3</v>
      </c>
      <c r="D53" s="47"/>
      <c r="E53" s="45"/>
      <c r="F53" s="45"/>
      <c r="G53" s="45"/>
      <c r="H53" s="45"/>
      <c r="I53" s="45"/>
      <c r="J53" s="61" t="s">
        <v>13</v>
      </c>
      <c r="K53" s="52">
        <f>MOD(K52+TIME(0,2,0),1)</f>
        <v>0.93611111111111101</v>
      </c>
      <c r="L53" s="52">
        <f>MOD(L52+TIME(0,2,0),1)</f>
        <v>0.97499999999999987</v>
      </c>
      <c r="M53" s="42"/>
      <c r="N53" s="42"/>
      <c r="O53" s="42"/>
    </row>
    <row r="54" spans="1:16" s="10" customFormat="1" ht="24.9" customHeight="1" x14ac:dyDescent="0.25">
      <c r="A54" s="75" t="s">
        <v>11</v>
      </c>
      <c r="B54" s="34">
        <f t="shared" ref="B54:C57" si="41">MOD(B53+TIME(0,4,0),1)</f>
        <v>0.96597222222222212</v>
      </c>
      <c r="C54" s="34">
        <f t="shared" si="41"/>
        <v>6.2499999999998772E-3</v>
      </c>
      <c r="D54" s="47"/>
      <c r="E54" s="45"/>
      <c r="F54" s="45"/>
      <c r="G54" s="45"/>
      <c r="H54" s="45"/>
      <c r="I54" s="45"/>
      <c r="J54" s="61" t="s">
        <v>14</v>
      </c>
      <c r="K54" s="52">
        <f t="shared" ref="K54:L55" si="42">MOD(K53+TIME(0,3,0),1)</f>
        <v>0.93819444444444433</v>
      </c>
      <c r="L54" s="52">
        <f t="shared" si="42"/>
        <v>0.97708333333333319</v>
      </c>
      <c r="M54" s="42"/>
      <c r="N54" s="42"/>
      <c r="O54" s="42"/>
    </row>
    <row r="55" spans="1:16" s="10" customFormat="1" ht="24.9" customHeight="1" x14ac:dyDescent="0.25">
      <c r="A55" s="75" t="s">
        <v>10</v>
      </c>
      <c r="B55" s="34">
        <f t="shared" si="41"/>
        <v>0.96874999999999989</v>
      </c>
      <c r="C55" s="34">
        <f t="shared" si="41"/>
        <v>9.0277777777776555E-3</v>
      </c>
      <c r="D55" s="47"/>
      <c r="E55" s="45"/>
      <c r="F55" s="45"/>
      <c r="G55" s="45"/>
      <c r="H55" s="45"/>
      <c r="I55" s="45"/>
      <c r="J55" s="62" t="s">
        <v>35</v>
      </c>
      <c r="K55" s="91">
        <f t="shared" si="42"/>
        <v>0.94027777777777766</v>
      </c>
      <c r="L55" s="91">
        <f t="shared" si="42"/>
        <v>0.97916666666666652</v>
      </c>
      <c r="M55" s="42"/>
      <c r="N55" s="42"/>
      <c r="O55" s="42"/>
    </row>
    <row r="56" spans="1:16" s="10" customFormat="1" ht="24.9" customHeight="1" x14ac:dyDescent="0.25">
      <c r="A56" s="75" t="s">
        <v>9</v>
      </c>
      <c r="B56" s="34">
        <f t="shared" si="41"/>
        <v>0.97152777777777766</v>
      </c>
      <c r="C56" s="34">
        <f t="shared" si="41"/>
        <v>1.1805555555555434E-2</v>
      </c>
      <c r="D56" s="47"/>
      <c r="E56" s="45"/>
      <c r="J56" s="43"/>
      <c r="K56" s="43"/>
      <c r="L56" s="49"/>
      <c r="M56" s="42"/>
      <c r="N56" s="42"/>
      <c r="O56" s="42"/>
      <c r="P56" s="42"/>
    </row>
    <row r="57" spans="1:16" s="10" customFormat="1" ht="24.9" customHeight="1" x14ac:dyDescent="0.25">
      <c r="A57" s="74" t="s">
        <v>32</v>
      </c>
      <c r="B57" s="35">
        <f t="shared" si="41"/>
        <v>0.97430555555555542</v>
      </c>
      <c r="C57" s="91">
        <f t="shared" si="41"/>
        <v>1.4583333333333212E-2</v>
      </c>
      <c r="D57" s="47"/>
      <c r="E57" s="45"/>
      <c r="G57" s="38"/>
      <c r="J57" s="43"/>
      <c r="K57" s="43"/>
      <c r="L57" s="44"/>
      <c r="M57" s="42"/>
      <c r="N57" s="42"/>
      <c r="O57" s="42"/>
      <c r="P57" s="42"/>
    </row>
    <row r="58" spans="1:16" s="10" customFormat="1" ht="24.9" customHeight="1" x14ac:dyDescent="0.25">
      <c r="A58" s="76" t="s">
        <v>2</v>
      </c>
      <c r="B58" s="89">
        <v>0.9868055555555556</v>
      </c>
      <c r="C58" s="89">
        <v>2.4999999999999998E-2</v>
      </c>
      <c r="D58" s="86"/>
      <c r="E58" s="45"/>
      <c r="F58" s="29"/>
      <c r="G58" s="29"/>
      <c r="H58" s="29"/>
      <c r="I58" s="29"/>
      <c r="J58" s="43"/>
      <c r="K58" s="43"/>
      <c r="L58" s="45"/>
      <c r="M58" s="30"/>
      <c r="N58" s="30"/>
      <c r="O58" s="30"/>
      <c r="P58" s="25"/>
    </row>
    <row r="59" spans="1:16" s="10" customFormat="1" ht="24.9" customHeight="1" x14ac:dyDescent="0.25">
      <c r="A59" s="74" t="s">
        <v>1</v>
      </c>
      <c r="B59" s="90" t="s">
        <v>56</v>
      </c>
      <c r="C59" s="90" t="s">
        <v>51</v>
      </c>
      <c r="D59" s="85"/>
      <c r="E59" s="29"/>
      <c r="F59" s="29"/>
      <c r="G59" s="29"/>
      <c r="H59" s="29"/>
      <c r="I59" s="29"/>
      <c r="J59" s="30"/>
      <c r="K59" s="30"/>
      <c r="L59" s="30"/>
      <c r="M59" s="30"/>
      <c r="N59" s="30"/>
      <c r="O59" s="30"/>
      <c r="P59" s="25"/>
    </row>
    <row r="60" spans="1:16" s="10" customFormat="1" ht="27.9" customHeight="1" x14ac:dyDescent="0.25">
      <c r="A60" s="80" t="s">
        <v>7</v>
      </c>
      <c r="B60" s="36" t="s">
        <v>27</v>
      </c>
      <c r="C60" s="92" t="s">
        <v>27</v>
      </c>
      <c r="D60" s="45"/>
      <c r="E60" s="30"/>
      <c r="F60" s="32"/>
      <c r="G60" s="32"/>
      <c r="H60" s="32"/>
      <c r="I60" s="29"/>
      <c r="J60" s="102"/>
      <c r="K60" s="102"/>
      <c r="L60" s="102"/>
      <c r="M60" s="102"/>
      <c r="N60" s="102"/>
      <c r="O60" s="25"/>
      <c r="P60" s="25"/>
    </row>
    <row r="61" spans="1:16" s="10" customFormat="1" ht="27.9" customHeight="1" x14ac:dyDescent="0.25">
      <c r="A61" s="32"/>
      <c r="B61" s="32"/>
      <c r="C61" s="32"/>
      <c r="D61" s="32"/>
      <c r="E61" s="32"/>
      <c r="F61" s="32"/>
      <c r="G61" s="32"/>
      <c r="H61" s="32"/>
      <c r="I61" s="29"/>
      <c r="J61" s="102"/>
      <c r="K61" s="102"/>
      <c r="L61" s="102"/>
      <c r="M61" s="102"/>
      <c r="N61" s="102"/>
      <c r="O61" s="25"/>
      <c r="P61" s="25"/>
    </row>
    <row r="62" spans="1:16" s="10" customFormat="1" ht="27.9" customHeight="1" x14ac:dyDescent="0.25">
      <c r="A62" s="57"/>
      <c r="B62" s="84"/>
      <c r="C62" s="78"/>
      <c r="D62" s="78"/>
      <c r="E62" s="78"/>
      <c r="F62" s="78"/>
      <c r="G62" s="56"/>
      <c r="H62" s="56"/>
      <c r="I62" s="29"/>
      <c r="J62" s="28"/>
      <c r="K62" s="57"/>
      <c r="L62" s="28"/>
      <c r="M62" s="26"/>
      <c r="N62" s="26"/>
      <c r="O62" s="25"/>
      <c r="P62" s="25"/>
    </row>
    <row r="63" spans="1:16" s="10" customFormat="1" ht="39.75" customHeight="1" x14ac:dyDescent="0.25">
      <c r="A63" s="33"/>
      <c r="B63" s="33"/>
      <c r="C63" s="78"/>
      <c r="D63" s="78"/>
      <c r="E63" s="78"/>
      <c r="F63" s="78"/>
      <c r="G63" s="29"/>
      <c r="H63" s="29"/>
      <c r="I63" s="29"/>
      <c r="J63" s="40"/>
      <c r="K63" s="40"/>
      <c r="L63" s="40"/>
      <c r="M63" s="29"/>
      <c r="N63" s="29"/>
      <c r="O63" s="25"/>
      <c r="P63" s="25"/>
    </row>
    <row r="64" spans="1:16" s="10" customFormat="1" ht="43.5" customHeight="1" x14ac:dyDescent="0.25">
      <c r="A64" s="33"/>
      <c r="B64" s="33"/>
      <c r="C64" s="78"/>
      <c r="D64" s="78"/>
      <c r="E64" s="78"/>
      <c r="F64" s="78"/>
      <c r="G64" s="29"/>
      <c r="H64" s="29"/>
      <c r="I64" s="29"/>
      <c r="J64" s="41"/>
      <c r="K64" s="41"/>
      <c r="L64" s="41"/>
      <c r="M64" s="53"/>
      <c r="N64" s="53"/>
      <c r="O64" s="37"/>
      <c r="P64" s="25"/>
    </row>
    <row r="65" spans="1:16" s="10" customFormat="1" ht="27.9" customHeight="1" x14ac:dyDescent="0.25">
      <c r="A65" s="33"/>
      <c r="B65" s="33"/>
      <c r="C65" s="78"/>
      <c r="D65" s="78"/>
      <c r="E65" s="78"/>
      <c r="F65" s="78"/>
      <c r="G65" s="29"/>
      <c r="H65" s="29"/>
      <c r="I65" s="29"/>
      <c r="J65" s="41"/>
      <c r="K65" s="41"/>
      <c r="L65" s="41"/>
      <c r="M65" s="53"/>
      <c r="N65" s="53"/>
      <c r="O65" s="37"/>
      <c r="P65" s="25"/>
    </row>
    <row r="66" spans="1:16" s="10" customFormat="1" ht="37.5" customHeight="1" x14ac:dyDescent="0.25">
      <c r="A66" s="55"/>
      <c r="B66" s="55"/>
      <c r="C66" s="55"/>
      <c r="D66" s="55"/>
      <c r="E66" s="55"/>
      <c r="F66" s="55"/>
      <c r="G66" s="55"/>
      <c r="H66" s="55"/>
      <c r="I66" s="29"/>
      <c r="J66" s="41"/>
      <c r="K66" s="41"/>
      <c r="L66" s="41"/>
      <c r="M66" s="53"/>
      <c r="N66" s="53"/>
      <c r="O66" s="37"/>
      <c r="P66" s="25"/>
    </row>
    <row r="67" spans="1:16" s="10" customFormat="1" ht="27.9" customHeight="1" x14ac:dyDescent="0.25">
      <c r="A67" s="33"/>
      <c r="B67" s="33"/>
      <c r="C67" s="101"/>
      <c r="D67" s="101"/>
      <c r="E67" s="101"/>
      <c r="F67" s="101"/>
      <c r="G67" s="101"/>
      <c r="H67" s="29"/>
      <c r="I67" s="29"/>
      <c r="J67" s="38"/>
      <c r="K67" s="38"/>
      <c r="L67" s="38"/>
      <c r="M67" s="38"/>
      <c r="N67" s="39"/>
      <c r="O67" s="39"/>
      <c r="P67" s="9"/>
    </row>
    <row r="68" spans="1:16" s="9" customFormat="1" ht="27.9" customHeight="1" x14ac:dyDescent="0.25">
      <c r="A68" s="10"/>
      <c r="B68" s="10"/>
      <c r="C68" s="10"/>
      <c r="D68" s="10"/>
      <c r="E68" s="10"/>
      <c r="F68" s="10"/>
      <c r="G68" s="10"/>
      <c r="H68" s="8"/>
      <c r="I68" s="11"/>
      <c r="J68" s="15"/>
      <c r="K68" s="15"/>
      <c r="L68" s="15"/>
      <c r="M68" s="15"/>
      <c r="N68" s="16"/>
      <c r="O68" s="16"/>
      <c r="P68" s="10"/>
    </row>
    <row r="69" spans="1:16" s="10" customFormat="1" ht="20.100000000000001" customHeight="1" x14ac:dyDescent="0.2">
      <c r="A69" s="12"/>
      <c r="B69" s="12"/>
      <c r="C69" s="12"/>
      <c r="D69" s="12"/>
      <c r="E69" s="12"/>
      <c r="F69" s="12"/>
      <c r="G69" s="13"/>
      <c r="H69" s="13"/>
      <c r="I69" s="14"/>
      <c r="J69" s="17"/>
      <c r="K69" s="17"/>
      <c r="L69" s="17"/>
      <c r="M69" s="17"/>
      <c r="N69" s="13"/>
      <c r="O69" s="13"/>
      <c r="P69" s="18"/>
    </row>
    <row r="70" spans="1:16" s="18" customFormat="1" ht="12.75" customHeight="1" x14ac:dyDescent="0.2">
      <c r="A70" s="12"/>
      <c r="B70" s="12"/>
      <c r="C70" s="12"/>
      <c r="D70" s="12"/>
      <c r="E70" s="12"/>
      <c r="F70" s="12"/>
      <c r="G70" s="13"/>
      <c r="H70" s="13"/>
      <c r="I70" s="13"/>
      <c r="J70" s="17"/>
      <c r="K70" s="17"/>
      <c r="L70" s="17"/>
      <c r="M70" s="17"/>
      <c r="N70" s="13"/>
      <c r="O70" s="13"/>
      <c r="P70" s="13"/>
    </row>
    <row r="71" spans="1:16" s="13" customFormat="1" ht="12.75" customHeight="1" x14ac:dyDescent="0.2">
      <c r="A71" s="12"/>
      <c r="B71" s="12"/>
      <c r="C71" s="12"/>
      <c r="D71" s="12"/>
      <c r="E71" s="12"/>
      <c r="F71" s="12"/>
      <c r="G71" s="12"/>
      <c r="H71" s="12"/>
      <c r="J71" s="17"/>
      <c r="K71" s="17"/>
      <c r="L71" s="17"/>
      <c r="M71" s="17"/>
      <c r="N71" s="19"/>
      <c r="O71" s="19"/>
    </row>
    <row r="72" spans="1:16" s="13" customFormat="1" ht="12.75" customHeight="1" x14ac:dyDescent="0.2">
      <c r="A72" s="12"/>
      <c r="B72" s="12"/>
      <c r="C72" s="12"/>
      <c r="D72" s="12"/>
      <c r="E72" s="12"/>
      <c r="F72" s="12"/>
      <c r="G72" s="12"/>
      <c r="H72" s="12"/>
      <c r="J72" s="17"/>
      <c r="K72" s="17"/>
      <c r="L72" s="17"/>
      <c r="M72" s="17"/>
      <c r="N72" s="19"/>
      <c r="O72" s="19"/>
    </row>
    <row r="73" spans="1:16" s="13" customFormat="1" ht="12.75" customHeigh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3"/>
      <c r="K73" s="3"/>
      <c r="L73" s="3"/>
      <c r="M73" s="3"/>
      <c r="N73" s="4"/>
      <c r="O73" s="4"/>
      <c r="P73" s="5"/>
    </row>
    <row r="74" spans="1:16" s="5" customFormat="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2"/>
      <c r="K74" s="2"/>
      <c r="L74" s="2"/>
      <c r="M74" s="2"/>
      <c r="N74" s="2"/>
      <c r="O74" s="2"/>
    </row>
    <row r="75" spans="1:16" s="5" customFormat="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6" s="5" customFormat="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/>
    </row>
    <row r="77" spans="1:16" s="4" customFormat="1" ht="12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6" s="4" customFormat="1" ht="12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6" s="4" customFormat="1" ht="18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</row>
    <row r="80" spans="1:16" s="2" customFormat="1" ht="23.2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ht="11.25" customHeight="1" x14ac:dyDescent="0.15"/>
  </sheetData>
  <mergeCells count="4">
    <mergeCell ref="C67:G67"/>
    <mergeCell ref="J60:N60"/>
    <mergeCell ref="J61:N61"/>
    <mergeCell ref="A1:Q1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6" fitToHeight="0" orientation="landscape" cellComments="asDisplayed" r:id="rId1"/>
  <headerFooter alignWithMargins="0">
    <oddFooter>&amp;LTrackwork Transport | Sydney Trains&amp;CPage &amp;P | &amp;N&amp;R&amp;F</oddFooter>
  </headerFooter>
  <rowBreaks count="1" manualBreakCount="1">
    <brk id="29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Hornsby to Gosford TT </vt:lpstr>
      <vt:lpstr>'Hornsby to Gosford TT '!Print_Area</vt:lpstr>
      <vt:lpstr>'Hornsby to Gosford TT 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Carp, Iulia</cp:lastModifiedBy>
  <cp:lastPrinted>2019-03-13T02:07:43Z</cp:lastPrinted>
  <dcterms:created xsi:type="dcterms:W3CDTF">2002-03-04T02:55:16Z</dcterms:created>
  <dcterms:modified xsi:type="dcterms:W3CDTF">2020-01-16T00:41:04Z</dcterms:modified>
</cp:coreProperties>
</file>